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"/>
    </mc:Choice>
  </mc:AlternateContent>
  <xr:revisionPtr revIDLastSave="0" documentId="8_{EEC2EA1C-99CF-4434-910A-BE1ABF49D202}" xr6:coauthVersionLast="47" xr6:coauthVersionMax="47" xr10:uidLastSave="{00000000-0000-0000-0000-000000000000}"/>
  <bookViews>
    <workbookView xWindow="-120" yWindow="-120" windowWidth="20730" windowHeight="11040" xr2:uid="{95478ECF-9A6B-40FD-B206-E1EA311169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2" i="1" l="1"/>
  <c r="D112" i="1"/>
  <c r="E111" i="1"/>
  <c r="E110" i="1"/>
  <c r="E109" i="1"/>
  <c r="E108" i="1"/>
  <c r="E107" i="1"/>
  <c r="F101" i="1"/>
  <c r="F100" i="1"/>
  <c r="F99" i="1"/>
  <c r="E97" i="1"/>
  <c r="D97" i="1"/>
  <c r="F97" i="1" s="1"/>
  <c r="F96" i="1"/>
  <c r="F95" i="1"/>
  <c r="F94" i="1"/>
  <c r="F93" i="1"/>
  <c r="F92" i="1"/>
  <c r="F91" i="1"/>
  <c r="E89" i="1"/>
  <c r="F89" i="1" s="1"/>
  <c r="D89" i="1"/>
  <c r="F85" i="1"/>
  <c r="F84" i="1"/>
  <c r="E82" i="1"/>
  <c r="D82" i="1"/>
  <c r="F82" i="1" s="1"/>
  <c r="E80" i="1"/>
  <c r="E79" i="1"/>
  <c r="E78" i="1"/>
  <c r="F78" i="1" s="1"/>
  <c r="D78" i="1"/>
  <c r="E75" i="1"/>
  <c r="D75" i="1"/>
  <c r="F75" i="1" s="1"/>
  <c r="F74" i="1"/>
  <c r="F73" i="1"/>
  <c r="F72" i="1"/>
  <c r="F71" i="1"/>
  <c r="F70" i="1"/>
  <c r="F69" i="1"/>
  <c r="E68" i="1"/>
  <c r="F68" i="1" s="1"/>
  <c r="D68" i="1"/>
  <c r="F67" i="1"/>
  <c r="E66" i="1"/>
  <c r="F66" i="1" s="1"/>
  <c r="E65" i="1"/>
  <c r="F65" i="1" s="1"/>
  <c r="E64" i="1"/>
  <c r="F64" i="1" s="1"/>
  <c r="E63" i="1"/>
  <c r="F63" i="1" s="1"/>
  <c r="F62" i="1"/>
  <c r="F61" i="1"/>
  <c r="E60" i="1"/>
  <c r="F60" i="1" s="1"/>
  <c r="E59" i="1"/>
  <c r="F59" i="1" s="1"/>
  <c r="E58" i="1"/>
  <c r="F58" i="1" s="1"/>
  <c r="J57" i="1"/>
  <c r="F57" i="1"/>
  <c r="E57" i="1"/>
  <c r="F56" i="1"/>
  <c r="F55" i="1"/>
  <c r="F54" i="1"/>
  <c r="E53" i="1"/>
  <c r="F53" i="1" s="1"/>
  <c r="E52" i="1"/>
  <c r="F52" i="1" s="1"/>
  <c r="E51" i="1"/>
  <c r="F51" i="1" s="1"/>
  <c r="F50" i="1"/>
  <c r="F49" i="1"/>
  <c r="E49" i="1"/>
  <c r="F48" i="1"/>
  <c r="E48" i="1"/>
  <c r="F47" i="1"/>
  <c r="E47" i="1"/>
  <c r="J46" i="1"/>
  <c r="E46" i="1"/>
  <c r="F46" i="1" s="1"/>
  <c r="D45" i="1"/>
  <c r="F44" i="1"/>
  <c r="E43" i="1"/>
  <c r="F43" i="1" s="1"/>
  <c r="E42" i="1"/>
  <c r="F42" i="1" s="1"/>
  <c r="E41" i="1"/>
  <c r="F41" i="1" s="1"/>
  <c r="E40" i="1"/>
  <c r="F40" i="1" s="1"/>
  <c r="E39" i="1"/>
  <c r="E38" i="1" s="1"/>
  <c r="D38" i="1"/>
  <c r="D37" i="1" s="1"/>
  <c r="D102" i="1" s="1"/>
  <c r="F36" i="1"/>
  <c r="E36" i="1"/>
  <c r="F35" i="1"/>
  <c r="E35" i="1"/>
  <c r="F34" i="1"/>
  <c r="E34" i="1"/>
  <c r="F33" i="1"/>
  <c r="E33" i="1"/>
  <c r="F32" i="1"/>
  <c r="E32" i="1"/>
  <c r="F31" i="1"/>
  <c r="F30" i="1"/>
  <c r="F29" i="1"/>
  <c r="F28" i="1"/>
  <c r="F27" i="1"/>
  <c r="E27" i="1"/>
  <c r="F26" i="1"/>
  <c r="F25" i="1"/>
  <c r="F24" i="1"/>
  <c r="E24" i="1"/>
  <c r="F23" i="1"/>
  <c r="E23" i="1"/>
  <c r="F22" i="1"/>
  <c r="E21" i="1"/>
  <c r="F21" i="1" s="1"/>
  <c r="E20" i="1"/>
  <c r="F20" i="1" s="1"/>
  <c r="E19" i="1"/>
  <c r="F19" i="1" s="1"/>
  <c r="D18" i="1"/>
  <c r="D16" i="1"/>
  <c r="F15" i="1"/>
  <c r="F14" i="1"/>
  <c r="F13" i="1" s="1"/>
  <c r="D13" i="1"/>
  <c r="F12" i="1"/>
  <c r="F11" i="1"/>
  <c r="F10" i="1"/>
  <c r="F9" i="1"/>
  <c r="F8" i="1"/>
  <c r="E7" i="1"/>
  <c r="E16" i="1" s="1"/>
  <c r="D7" i="1"/>
  <c r="F7" i="1" s="1"/>
  <c r="F16" i="1" s="1"/>
  <c r="F6" i="1"/>
  <c r="D103" i="1" l="1"/>
  <c r="E37" i="1"/>
  <c r="F37" i="1" s="1"/>
  <c r="E18" i="1"/>
  <c r="F18" i="1" s="1"/>
  <c r="E45" i="1"/>
  <c r="F45" i="1" s="1"/>
  <c r="F39" i="1"/>
  <c r="E102" i="1" l="1"/>
  <c r="F102" i="1" s="1"/>
  <c r="F103" i="1"/>
  <c r="F113" i="1" s="1"/>
  <c r="D113" i="1"/>
</calcChain>
</file>

<file path=xl/sharedStrings.xml><?xml version="1.0" encoding="utf-8"?>
<sst xmlns="http://schemas.openxmlformats.org/spreadsheetml/2006/main" count="214" uniqueCount="157">
  <si>
    <t>INFOGRAFIS LRA ANGGARAN PENDAPATAN DAN BELANJA DESA (APBDES) DESA TELGAWAH
TAHUN ANGGARAN 2024</t>
  </si>
  <si>
    <t>KODE REK</t>
  </si>
  <si>
    <t>URAIAN</t>
  </si>
  <si>
    <t>ANGGARAN (RP)</t>
  </si>
  <si>
    <t>BERTAMBAH/ BERKURANG</t>
  </si>
  <si>
    <t>SUMBERDANA</t>
  </si>
  <si>
    <t>PAGU</t>
  </si>
  <si>
    <t>REALISASI</t>
  </si>
  <si>
    <t>PENDAPATAN</t>
  </si>
  <si>
    <t>4.1.</t>
  </si>
  <si>
    <t>Pendapatan Asli Desa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</si>
  <si>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</si>
  <si>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</si>
  <si>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</si>
  <si>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</si>
  <si>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</si>
  <si>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</si>
  <si>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</si>
  <si>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</si>
  <si>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</si>
  <si>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</si>
  <si>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</si>
  <si>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</si>
  <si>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</si>
  <si>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</si>
  <si>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4.3.1.</t>
  </si>
  <si>
    <t>Penerimaan dari Hasil Kerjasama Antar Desa</t>
  </si>
  <si>
    <t>4.3.6.</t>
  </si>
  <si>
    <t>Bunga Bank</t>
  </si>
  <si>
    <t>JUMLAH PENDAPATAN</t>
  </si>
  <si>
    <r>
      <t xml:space="preserve">BELANJA
</t>
    </r>
    <r>
      <rPr>
        <b/>
        <u/>
        <sz val="11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</si>
  <si>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r>
      <rPr>
        <b/>
        <u/>
        <sz val="11"/>
        <rFont val="Times New Roman"/>
        <family val="1"/>
      </rPr>
      <t>1</t>
    </r>
    <r>
      <rPr>
        <b/>
        <sz val="11"/>
        <rFont val="Times New Roman"/>
        <family val="1"/>
      </rPr>
      <t>.</t>
    </r>
  </si>
  <si>
    <t>BIDANG PENYELENGGARAN PEMERINTAHAN DESA</t>
  </si>
  <si>
    <t>Penyediaan Penghasilan Tetap dan Tunjangan Kepala Desa</t>
  </si>
  <si>
    <t>ADD</t>
  </si>
  <si>
    <t>Penyediaan Penghasilan Tetap dan Tunjangan Perangkat Desa</t>
  </si>
  <si>
    <t>Penyediaan Jaminan Sosial bagi Kepala Desa ,Perangkat Desa dan BPD</t>
  </si>
  <si>
    <t>Penyediaan Operasional Pemerintah Desa (ATK, Honor PKPKD dan PPKD,</t>
  </si>
  <si>
    <t>ADD&amp;PBH</t>
  </si>
  <si>
    <t>Penyediaan Penghasilan Tetap ke-13 Kepala Desa dan Perangkat Desa</t>
  </si>
  <si>
    <t>Penyediaan Tambahan Penghasilan Tetap Kepala Desa dan Perangkat Desa</t>
  </si>
  <si>
    <t>PBH</t>
  </si>
  <si>
    <t>Penyediaan Tunjangan BPD</t>
  </si>
  <si>
    <t>Operasional Pemerintah Desa dari DD 3%</t>
  </si>
  <si>
    <t>DDS</t>
  </si>
  <si>
    <t>Musdes Pertanggungjawaban LRA 2023</t>
  </si>
  <si>
    <t>Musrenbangdes penetapan APBDes TA 2025</t>
  </si>
  <si>
    <t>Musdes penetapan APBDEsa Perubahan TA 2024</t>
  </si>
  <si>
    <t>Musdes RKPDES 2025 / musrenbangdes</t>
  </si>
  <si>
    <t xml:space="preserve">Pengembangan dan Pengelolaan Sistem Informasi Desa </t>
  </si>
  <si>
    <t>Dukungan &amp; Sosialisasi Pelaksanaan Pilkades dll</t>
  </si>
  <si>
    <t>Bimtek Admin DTKS</t>
  </si>
  <si>
    <t>Honorarium Admin SID</t>
  </si>
  <si>
    <t>Honorarium Admin Siskeudes</t>
  </si>
  <si>
    <t>Honorarium Admin DTKS</t>
  </si>
  <si>
    <r>
      <rPr>
        <b/>
        <u/>
        <sz val="11"/>
        <rFont val="Times New Roman"/>
        <family val="1"/>
      </rPr>
      <t>2</t>
    </r>
    <r>
      <rPr>
        <b/>
        <sz val="11"/>
        <rFont val="Times New Roman"/>
        <family val="1"/>
      </rPr>
      <t>.</t>
    </r>
  </si>
  <si>
    <t>BIDANG PELAKSANAAN PEMBANGUNAN DESA</t>
  </si>
  <si>
    <t>2.1</t>
  </si>
  <si>
    <t>Sub Bidang Pendidikan</t>
  </si>
  <si>
    <t>Operasonal Madrasah Diniyah</t>
  </si>
  <si>
    <t>Operasional PAUD</t>
  </si>
  <si>
    <t>Peningkatan Sarana Prasarana Gedung PAUD</t>
  </si>
  <si>
    <t>Pengadaan Kursi Madin</t>
  </si>
  <si>
    <t>Pelatihan Admin Pendataan ATS</t>
  </si>
  <si>
    <t>Bimtek Pendataan ATS Desa</t>
  </si>
  <si>
    <t>2.2</t>
  </si>
  <si>
    <t>Sub Bidang Kesehatan</t>
  </si>
  <si>
    <t>kelas ibu balita</t>
  </si>
  <si>
    <t>kelas balita Stunting</t>
  </si>
  <si>
    <t>Pemberantasan Sarang Nyamuk</t>
  </si>
  <si>
    <t>Survei Mawas Diri ( SMD)</t>
  </si>
  <si>
    <t>Musyawarah Masyarakat Desa ( MMD)</t>
  </si>
  <si>
    <t>Rembug Stunting</t>
  </si>
  <si>
    <t>Pembentukan Kelompok Pendukung ASI</t>
  </si>
  <si>
    <t>Penyuluhan PMBA Pada Kader Posyandu</t>
  </si>
  <si>
    <t>Pencarian Dahak TBC</t>
  </si>
  <si>
    <t>Honorarium kader pengelola bank sampah</t>
  </si>
  <si>
    <t>Fasilitasi Pengobatan ODGJ</t>
  </si>
  <si>
    <t>Posyandu Balita</t>
  </si>
  <si>
    <t>Posyandu Lansia</t>
  </si>
  <si>
    <t>Kelas Ibu Hamil</t>
  </si>
  <si>
    <t>Posyandu Remaja</t>
  </si>
  <si>
    <t>Bimtek Kader TBC</t>
  </si>
  <si>
    <t>Penyelenggaraan Desa Siaga Kesehatan (FKD)</t>
  </si>
  <si>
    <t>Penyelenggaraan  Posbindu (PIK Remaja, Insentif kader Posbindu</t>
  </si>
  <si>
    <t>Penyelenggaraan  PPKBD dan Sub PPKBD (Pendataan, Insentif kader Posb</t>
  </si>
  <si>
    <t xml:space="preserve">Penyelenggaraan Kegiatan Konvergensi PencegahanStunting </t>
  </si>
  <si>
    <t>Lokakarya Konvergensi Stunting</t>
  </si>
  <si>
    <t>Desa Bersih Narkoba</t>
  </si>
  <si>
    <t>2.3</t>
  </si>
  <si>
    <t>Sub Bidang Pekerjaan Umum dan Penataan Ruang</t>
  </si>
  <si>
    <t xml:space="preserve">Pembangunan Jalan Desa </t>
  </si>
  <si>
    <t>PBK</t>
  </si>
  <si>
    <t>Pembangunan Jalan RT 04</t>
  </si>
  <si>
    <t>Pembangunan Bahu Jalan Desa dan Gorong gorong</t>
  </si>
  <si>
    <t>Pembangunan Talud RT 04</t>
  </si>
  <si>
    <t>Pembangunan Jalan Usaha Tani (Ketahanan Pangan)</t>
  </si>
  <si>
    <t>Pembangunan Rehab Jalan Usaha Tani</t>
  </si>
  <si>
    <t>Sub Bidang Kawasan Pemukiman</t>
  </si>
  <si>
    <t>DDS, PBP</t>
  </si>
  <si>
    <t>Pembangunan Plat Jalan Ke TPA</t>
  </si>
  <si>
    <t>Pemugaran RTLH</t>
  </si>
  <si>
    <t>2.6</t>
  </si>
  <si>
    <t>Sub Bidang Perhubungan, Komunikasi dan Informatika</t>
  </si>
  <si>
    <t xml:space="preserve">Penyelenggaraan Informasi Publik Desa (Poster, Baliho Dll) </t>
  </si>
  <si>
    <t>Informasi Publik Media Cetak (langganan Koran)</t>
  </si>
  <si>
    <t>Pembuatan Rambu Jalan (Lampu Gapura)</t>
  </si>
  <si>
    <r>
      <rPr>
        <b/>
        <u/>
        <sz val="11"/>
        <rFont val="Times New Roman"/>
        <family val="1"/>
      </rPr>
      <t>3</t>
    </r>
    <r>
      <rPr>
        <b/>
        <sz val="11"/>
        <rFont val="Times New Roman"/>
        <family val="1"/>
      </rPr>
      <t>.</t>
    </r>
  </si>
  <si>
    <t>BIDANG PEMBINAAN KEMASYARAKATAN</t>
  </si>
  <si>
    <t>3.3.</t>
  </si>
  <si>
    <t>Sub Bidang Kepemudaan dan Olahraga</t>
  </si>
  <si>
    <t>Karangtaruna</t>
  </si>
  <si>
    <t>Pemasangan Lampu Lapangan Voli</t>
  </si>
  <si>
    <t>Sub Bidang Kelembagaan Masyarakat</t>
  </si>
  <si>
    <t>Peningkatan kapasitas RT RW</t>
  </si>
  <si>
    <t>Pelatihan Linmas &amp; Seragam</t>
  </si>
  <si>
    <r>
      <rPr>
        <b/>
        <u/>
        <sz val="11"/>
        <rFont val="Times New Roman"/>
        <family val="1"/>
      </rPr>
      <t>4</t>
    </r>
    <r>
      <rPr>
        <b/>
        <sz val="11"/>
        <rFont val="Times New Roman"/>
        <family val="1"/>
      </rPr>
      <t>.</t>
    </r>
  </si>
  <si>
    <t>BIDANG PEMBERDAYAAN MASYARAKAT</t>
  </si>
  <si>
    <t>4.3</t>
  </si>
  <si>
    <t>Sub Bidang Peningkatan Kapasitas Aparatur Desa</t>
  </si>
  <si>
    <t>Bimtek Siskeudes</t>
  </si>
  <si>
    <t>Sosilalisasi Penyuluhan Hukum</t>
  </si>
  <si>
    <t>Bimtek Kependudukan</t>
  </si>
  <si>
    <t>4.4</t>
  </si>
  <si>
    <t>Sub Bidang Pemberdayaan Perempuan, Perlindungan Anak dan Keluarga</t>
  </si>
  <si>
    <t>Kegiatan KPAD</t>
  </si>
  <si>
    <t>Pemberdayaan Perempuan</t>
  </si>
  <si>
    <r>
      <rPr>
        <b/>
        <u/>
        <sz val="11"/>
        <rFont val="Times New Roman"/>
        <family val="1"/>
      </rPr>
      <t>5</t>
    </r>
    <r>
      <rPr>
        <b/>
        <sz val="11"/>
        <rFont val="Times New Roman"/>
        <family val="1"/>
      </rPr>
      <t>.</t>
    </r>
  </si>
  <si>
    <t>BIDANG PENANGGULANGAN BENCANA, DARURAT DAN MENDESAK DESA</t>
  </si>
  <si>
    <t>5.1.</t>
  </si>
  <si>
    <t>Sub Bidang Penanggulangan Bencana</t>
  </si>
  <si>
    <t xml:space="preserve">Penanggulanan Bencana </t>
  </si>
  <si>
    <t>5.3.</t>
  </si>
  <si>
    <t>Sub Bidang Keadaan Mendesak</t>
  </si>
  <si>
    <t xml:space="preserve">Penyaluran BLT DD </t>
  </si>
  <si>
    <t>JUMLAH BELANJA</t>
  </si>
  <si>
    <t>SURPLUS / (DEFISIT)</t>
  </si>
  <si>
    <t>PEMBIAYAAN</t>
  </si>
  <si>
    <t>6.1.</t>
  </si>
  <si>
    <t>Penerimaan Pembiayaan</t>
  </si>
  <si>
    <t>6.1.1.</t>
  </si>
  <si>
    <t>SILPA Tahun Sebelumnya</t>
  </si>
  <si>
    <t>6.1.1.01</t>
  </si>
  <si>
    <t>SILPA DD Tahun Sebelumnya</t>
  </si>
  <si>
    <t>6.1.1.02</t>
  </si>
  <si>
    <t>SILPA ADD Tahun Sebelumnya</t>
  </si>
  <si>
    <t>6.1.1.03</t>
  </si>
  <si>
    <t>SILPA DBHPR Tahun Sebelumnya</t>
  </si>
  <si>
    <t>6.1.1.05</t>
  </si>
  <si>
    <t>SILPA BANKEU Kabupaten</t>
  </si>
  <si>
    <t>6.1.1.07</t>
  </si>
  <si>
    <t>SILPA BUNGA BANK/DLL</t>
  </si>
  <si>
    <t>PEMBIAYAAN NETTO</t>
  </si>
  <si>
    <t>SISA LEBIH / (KURANG) PEMBIAYAAN ANGGARAN</t>
  </si>
  <si>
    <t>Telgawah, 31 Desember 2024</t>
  </si>
  <si>
    <t>KEPALA DESA  TELGAWAH</t>
  </si>
  <si>
    <t>PARDI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</si>
</sst>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0."/>
    <numFmt numFmtId="165" formatCode="m\.d\.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color rgb="FF000000"/>
      <name val="Bookman Old Style"/>
      <family val="1"/>
    </font>
    <font>
      <sz val="10"/>
      <color rgb="FF000000"/>
      <name val="Bookman Old Style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Bookman Old Style"/>
      <family val="1"/>
    </font>
    <font>
      <b/>
      <sz val="10"/>
      <color rgb="FF000000"/>
      <name val="Bookman Old Style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8"/>
      <name val="Arial"/>
      <family val="2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vertical="top" wrapText="1" shrinkToFit="1"/>
    </xf>
    <xf numFmtId="41" fontId="7" fillId="0" borderId="1" xfId="2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top" wrapText="1"/>
    </xf>
    <xf numFmtId="41" fontId="8" fillId="0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41" fontId="8" fillId="0" borderId="1" xfId="2" applyFont="1" applyBorder="1" applyAlignment="1">
      <alignment horizontal="center" vertical="center" shrinkToFit="1"/>
    </xf>
    <xf numFmtId="4" fontId="4" fillId="0" borderId="0" xfId="0" applyNumberFormat="1" applyFont="1" applyAlignment="1">
      <alignment horizontal="left" vertical="top"/>
    </xf>
    <xf numFmtId="41" fontId="8" fillId="0" borderId="1" xfId="2" quotePrefix="1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top" wrapText="1"/>
    </xf>
    <xf numFmtId="41" fontId="7" fillId="2" borderId="1" xfId="2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top" wrapText="1"/>
    </xf>
    <xf numFmtId="41" fontId="7" fillId="4" borderId="1" xfId="2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top" wrapText="1"/>
    </xf>
    <xf numFmtId="4" fontId="10" fillId="3" borderId="0" xfId="0" applyNumberFormat="1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165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top" wrapText="1"/>
    </xf>
    <xf numFmtId="41" fontId="4" fillId="0" borderId="0" xfId="0" applyNumberFormat="1" applyFont="1" applyAlignment="1">
      <alignment horizontal="left" vertical="top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 indent="1"/>
    </xf>
    <xf numFmtId="41" fontId="8" fillId="0" borderId="1" xfId="2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left" vertical="top" indent="1" shrinkToFit="1"/>
    </xf>
    <xf numFmtId="0" fontId="8" fillId="0" borderId="1" xfId="0" applyFont="1" applyBorder="1" applyAlignment="1">
      <alignment horizontal="left" wrapText="1"/>
    </xf>
    <xf numFmtId="0" fontId="14" fillId="0" borderId="1" xfId="0" applyFont="1" applyBorder="1" applyAlignment="1">
      <alignment vertical="center" wrapText="1"/>
    </xf>
    <xf numFmtId="41" fontId="14" fillId="0" borderId="1" xfId="2" applyFont="1" applyBorder="1" applyAlignment="1">
      <alignment horizontal="center" vertical="center"/>
    </xf>
    <xf numFmtId="41" fontId="7" fillId="4" borderId="1" xfId="2" applyFont="1" applyFill="1" applyBorder="1" applyAlignment="1">
      <alignment horizontal="center" vertical="center" shrinkToFit="1"/>
    </xf>
    <xf numFmtId="0" fontId="9" fillId="3" borderId="0" xfId="0" applyFont="1" applyFill="1" applyAlignment="1">
      <alignment horizontal="left" vertical="top"/>
    </xf>
    <xf numFmtId="0" fontId="10" fillId="3" borderId="0" xfId="0" applyFont="1" applyFill="1" applyAlignment="1">
      <alignment horizontal="left" vertical="top"/>
    </xf>
    <xf numFmtId="165" fontId="7" fillId="0" borderId="1" xfId="0" quotePrefix="1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165" fontId="8" fillId="0" borderId="1" xfId="0" applyNumberFormat="1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center" vertical="top" shrinkToFit="1"/>
    </xf>
    <xf numFmtId="41" fontId="7" fillId="0" borderId="1" xfId="2" applyFont="1" applyBorder="1" applyAlignment="1">
      <alignment horizontal="center" vertical="top" shrinkToFit="1"/>
    </xf>
    <xf numFmtId="4" fontId="10" fillId="0" borderId="0" xfId="0" applyNumberFormat="1" applyFont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4" borderId="1" xfId="0" applyFont="1" applyFill="1" applyBorder="1" applyAlignment="1">
      <alignment horizontal="center" vertical="center" wrapText="1"/>
    </xf>
    <xf numFmtId="4" fontId="4" fillId="3" borderId="0" xfId="0" applyNumberFormat="1" applyFont="1" applyFill="1" applyAlignment="1">
      <alignment horizontal="left" vertical="top"/>
    </xf>
    <xf numFmtId="0" fontId="7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vertical="top" wrapText="1" indent="1"/>
    </xf>
    <xf numFmtId="165" fontId="7" fillId="0" borderId="1" xfId="0" applyNumberFormat="1" applyFont="1" applyBorder="1" applyAlignment="1">
      <alignment horizontal="left" vertical="top" indent="1" shrinkToFit="1"/>
    </xf>
    <xf numFmtId="41" fontId="8" fillId="0" borderId="1" xfId="2" applyFont="1" applyBorder="1" applyAlignment="1">
      <alignment horizontal="left" vertical="top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top" wrapText="1"/>
    </xf>
    <xf numFmtId="41" fontId="7" fillId="5" borderId="1" xfId="2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top" wrapText="1"/>
    </xf>
    <xf numFmtId="41" fontId="7" fillId="6" borderId="1" xfId="2" applyFont="1" applyFill="1" applyBorder="1" applyAlignment="1">
      <alignment horizontal="center" vertical="top" shrinkToFit="1"/>
    </xf>
    <xf numFmtId="0" fontId="8" fillId="6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top" wrapText="1"/>
    </xf>
    <xf numFmtId="41" fontId="7" fillId="3" borderId="1" xfId="2" applyFont="1" applyFill="1" applyBorder="1" applyAlignment="1">
      <alignment horizontal="center" vertical="top" shrinkToFit="1"/>
    </xf>
    <xf numFmtId="0" fontId="8" fillId="3" borderId="1" xfId="0" applyFont="1" applyFill="1" applyBorder="1" applyAlignment="1">
      <alignment vertical="top" wrapText="1"/>
    </xf>
    <xf numFmtId="41" fontId="7" fillId="0" borderId="1" xfId="2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top" wrapText="1"/>
    </xf>
    <xf numFmtId="41" fontId="7" fillId="7" borderId="1" xfId="2" applyFont="1" applyFill="1" applyBorder="1" applyAlignment="1">
      <alignment horizontal="right" vertical="center" wrapText="1"/>
    </xf>
    <xf numFmtId="2" fontId="7" fillId="7" borderId="1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1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41" fontId="1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41" fontId="3" fillId="0" borderId="0" xfId="2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C772F-F4DE-44A0-AC71-9593C0CF1473}">
  <dimension ref="A1:J118"/>
  <sheetViews>
    <sheetView tabSelected="1" workbookViewId="0">
      <selection activeCell="J10" sqref="J10"/>
    </sheetView>
  </sheetViews>
  <sheetFormatPr defaultColWidth="8" defaultRowHeight="15.75" x14ac:dyDescent="0.25"/>
  <cols>
    <col min="1" max="1" width="6.140625" style="105" customWidth="1"/>
    <col min="2" max="2" width="5.28515625" style="105" customWidth="1"/>
    <col min="3" max="3" width="68.28515625" style="106" customWidth="1"/>
    <col min="4" max="5" width="14.85546875" style="107" customWidth="1"/>
    <col min="6" max="6" width="17.140625" style="107" customWidth="1"/>
    <col min="7" max="7" width="8.85546875" style="105" customWidth="1"/>
    <col min="8" max="8" width="2.28515625" style="3" customWidth="1"/>
    <col min="9" max="9" width="6" style="3" customWidth="1"/>
    <col min="10" max="10" width="36.28515625" style="3" customWidth="1"/>
    <col min="11" max="11" width="21.28515625" style="3" customWidth="1"/>
    <col min="12" max="16384" width="8" style="3"/>
  </cols>
  <sheetData>
    <row r="1" spans="1:9" ht="32.25" customHeigh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9" s="9" customFormat="1" ht="18" customHeight="1" x14ac:dyDescent="0.25">
      <c r="A2" s="4" t="s">
        <v>1</v>
      </c>
      <c r="B2" s="4"/>
      <c r="C2" s="4" t="s">
        <v>2</v>
      </c>
      <c r="D2" s="5" t="s">
        <v>3</v>
      </c>
      <c r="E2" s="6"/>
      <c r="F2" s="7" t="s">
        <v>4</v>
      </c>
      <c r="G2" s="8" t="s">
        <v>5</v>
      </c>
    </row>
    <row r="3" spans="1:9" s="9" customFormat="1" ht="12" customHeight="1" x14ac:dyDescent="0.25">
      <c r="A3" s="4"/>
      <c r="B3" s="4"/>
      <c r="C3" s="4"/>
      <c r="D3" s="10" t="s">
        <v>6</v>
      </c>
      <c r="E3" s="10" t="s">
        <v>7</v>
      </c>
      <c r="F3" s="11"/>
      <c r="G3" s="12"/>
    </row>
    <row r="4" spans="1:9" ht="21.6" customHeight="1" x14ac:dyDescent="0.25">
      <c r="A4" s="13">
        <v>1</v>
      </c>
      <c r="B4" s="13">
        <v>2</v>
      </c>
      <c r="C4" s="14">
        <v>3</v>
      </c>
      <c r="D4" s="15">
        <v>4</v>
      </c>
      <c r="E4" s="15"/>
      <c r="F4" s="15"/>
      <c r="G4" s="13">
        <v>7</v>
      </c>
      <c r="H4" s="9"/>
    </row>
    <row r="5" spans="1:9" ht="17.25" customHeight="1" x14ac:dyDescent="0.25">
      <c r="A5" s="16">
        <v>1</v>
      </c>
      <c r="B5" s="16"/>
      <c r="C5" s="17" t="s">
        <v>8</v>
      </c>
      <c r="D5" s="18"/>
      <c r="E5" s="18"/>
      <c r="F5" s="18"/>
      <c r="G5" s="19"/>
      <c r="H5" s="9"/>
    </row>
    <row r="6" spans="1:9" ht="17.25" customHeight="1" x14ac:dyDescent="0.25">
      <c r="A6" s="16" t="s">
        <v>9</v>
      </c>
      <c r="B6" s="16"/>
      <c r="C6" s="17" t="s">
        <v>10</v>
      </c>
      <c r="D6" s="20">
        <v>6510000</v>
      </c>
      <c r="E6" s="20">
        <v>6510000</v>
      </c>
      <c r="F6" s="20">
        <f>E6-D6</f>
        <v>0</v>
      </c>
      <c r="G6" s="19"/>
      <c r="H6" s="9"/>
    </row>
    <row r="7" spans="1:9" s="24" customFormat="1" ht="17.25" customHeight="1" x14ac:dyDescent="0.25">
      <c r="A7" s="21" t="s">
        <v>11</v>
      </c>
      <c r="B7" s="21"/>
      <c r="C7" s="17" t="s">
        <v>12</v>
      </c>
      <c r="D7" s="15">
        <f>SUM(D8:D12)</f>
        <v>1610082000</v>
      </c>
      <c r="E7" s="15">
        <f>SUM(E8:E12)</f>
        <v>1515082000</v>
      </c>
      <c r="F7" s="20">
        <f t="shared" ref="F7:F15" si="0">E7-D7</f>
        <v>-95000000</v>
      </c>
      <c r="G7" s="22"/>
      <c r="H7" s="23"/>
    </row>
    <row r="8" spans="1:9" ht="17.25" customHeight="1" x14ac:dyDescent="0.25">
      <c r="A8" s="25" t="s">
        <v>13</v>
      </c>
      <c r="B8" s="25"/>
      <c r="C8" s="26" t="s">
        <v>14</v>
      </c>
      <c r="D8" s="27">
        <v>681428000</v>
      </c>
      <c r="E8" s="27">
        <v>681428000</v>
      </c>
      <c r="F8" s="20">
        <f t="shared" si="0"/>
        <v>0</v>
      </c>
      <c r="G8" s="19"/>
      <c r="H8" s="9"/>
      <c r="I8" s="28"/>
    </row>
    <row r="9" spans="1:9" ht="17.25" customHeight="1" x14ac:dyDescent="0.25">
      <c r="A9" s="25" t="s">
        <v>15</v>
      </c>
      <c r="B9" s="25"/>
      <c r="C9" s="26" t="s">
        <v>16</v>
      </c>
      <c r="D9" s="27">
        <v>38683000</v>
      </c>
      <c r="E9" s="27">
        <v>38683000</v>
      </c>
      <c r="F9" s="20">
        <f t="shared" si="0"/>
        <v>0</v>
      </c>
      <c r="G9" s="19"/>
      <c r="H9" s="9"/>
    </row>
    <row r="10" spans="1:9" ht="17.25" customHeight="1" x14ac:dyDescent="0.25">
      <c r="A10" s="25" t="s">
        <v>17</v>
      </c>
      <c r="B10" s="25"/>
      <c r="C10" s="26" t="s">
        <v>18</v>
      </c>
      <c r="D10" s="27">
        <v>234971000</v>
      </c>
      <c r="E10" s="27">
        <v>234971000</v>
      </c>
      <c r="F10" s="20">
        <f t="shared" si="0"/>
        <v>0</v>
      </c>
      <c r="G10" s="27"/>
      <c r="H10" s="9"/>
    </row>
    <row r="11" spans="1:9" ht="17.25" customHeight="1" x14ac:dyDescent="0.25">
      <c r="A11" s="25" t="s">
        <v>19</v>
      </c>
      <c r="B11" s="25"/>
      <c r="C11" s="26" t="s">
        <v>20</v>
      </c>
      <c r="D11" s="27">
        <v>580000000</v>
      </c>
      <c r="E11" s="27">
        <v>560000000</v>
      </c>
      <c r="F11" s="20">
        <f t="shared" si="0"/>
        <v>-20000000</v>
      </c>
      <c r="G11" s="19"/>
      <c r="H11" s="9"/>
    </row>
    <row r="12" spans="1:9" ht="17.25" customHeight="1" x14ac:dyDescent="0.25">
      <c r="A12" s="25" t="s">
        <v>21</v>
      </c>
      <c r="B12" s="25"/>
      <c r="C12" s="26" t="s">
        <v>22</v>
      </c>
      <c r="D12" s="29">
        <v>75000000</v>
      </c>
      <c r="E12" s="29">
        <v>0</v>
      </c>
      <c r="F12" s="20">
        <f t="shared" si="0"/>
        <v>-75000000</v>
      </c>
      <c r="G12" s="19"/>
      <c r="H12" s="9"/>
    </row>
    <row r="13" spans="1:9" s="24" customFormat="1" ht="17.25" customHeight="1" x14ac:dyDescent="0.25">
      <c r="A13" s="21" t="s">
        <v>23</v>
      </c>
      <c r="B13" s="21"/>
      <c r="C13" s="17" t="s">
        <v>24</v>
      </c>
      <c r="D13" s="15">
        <f>SUM(D14:D15)</f>
        <v>1452375</v>
      </c>
      <c r="E13" s="15">
        <v>1452375</v>
      </c>
      <c r="F13" s="20">
        <f>F14+F15</f>
        <v>358912</v>
      </c>
      <c r="G13" s="22"/>
      <c r="H13" s="23"/>
    </row>
    <row r="14" spans="1:9" ht="17.25" customHeight="1" x14ac:dyDescent="0.25">
      <c r="A14" s="25" t="s">
        <v>25</v>
      </c>
      <c r="B14" s="25"/>
      <c r="C14" s="26" t="s">
        <v>26</v>
      </c>
      <c r="D14" s="27">
        <v>1452375</v>
      </c>
      <c r="E14" s="27">
        <v>1452375</v>
      </c>
      <c r="F14" s="20">
        <f t="shared" si="0"/>
        <v>0</v>
      </c>
      <c r="G14" s="19"/>
      <c r="H14" s="9"/>
    </row>
    <row r="15" spans="1:9" ht="17.25" customHeight="1" x14ac:dyDescent="0.25">
      <c r="A15" s="25" t="s">
        <v>27</v>
      </c>
      <c r="B15" s="25"/>
      <c r="C15" s="26" t="s">
        <v>28</v>
      </c>
      <c r="D15" s="27">
        <v>0</v>
      </c>
      <c r="E15" s="27">
        <v>358912</v>
      </c>
      <c r="F15" s="27">
        <f t="shared" si="0"/>
        <v>358912</v>
      </c>
      <c r="G15" s="19"/>
      <c r="H15" s="9"/>
    </row>
    <row r="16" spans="1:9" ht="17.25" customHeight="1" x14ac:dyDescent="0.25">
      <c r="A16" s="19"/>
      <c r="B16" s="19"/>
      <c r="C16" s="30" t="s">
        <v>29</v>
      </c>
      <c r="D16" s="31">
        <f>SUM(D7,D13,D6)</f>
        <v>1618044375</v>
      </c>
      <c r="E16" s="31">
        <f>E6+E7+E13</f>
        <v>1523044375</v>
      </c>
      <c r="F16" s="31">
        <f>F6+F7+F15</f>
        <v>-94641088</v>
      </c>
      <c r="G16" s="19"/>
      <c r="H16" s="9"/>
    </row>
    <row r="17" spans="1:10" ht="17.25" customHeight="1" x14ac:dyDescent="0.25">
      <c r="A17" s="16">
        <v>2</v>
      </c>
      <c r="B17" s="16"/>
      <c r="C17" s="32" t="s">
        <v>30</v>
      </c>
      <c r="D17" s="18"/>
      <c r="E17" s="18"/>
      <c r="F17" s="18"/>
      <c r="G17" s="19"/>
      <c r="H17" s="9"/>
    </row>
    <row r="18" spans="1:10" s="39" customFormat="1" ht="21.6" customHeight="1" x14ac:dyDescent="0.25">
      <c r="A18" s="33" t="s">
        <v>31</v>
      </c>
      <c r="B18" s="33"/>
      <c r="C18" s="34" t="s">
        <v>32</v>
      </c>
      <c r="D18" s="35">
        <f>SUM(D19:D36)</f>
        <v>321633104</v>
      </c>
      <c r="E18" s="35">
        <f>SUM(E19:E36)</f>
        <v>321415859</v>
      </c>
      <c r="F18" s="35">
        <f>E18-D18</f>
        <v>-217245</v>
      </c>
      <c r="G18" s="36"/>
      <c r="H18" s="37"/>
      <c r="I18" s="38"/>
    </row>
    <row r="19" spans="1:10" ht="15" customHeight="1" x14ac:dyDescent="0.25">
      <c r="A19" s="40">
        <v>36892</v>
      </c>
      <c r="B19" s="19"/>
      <c r="C19" s="41" t="s">
        <v>33</v>
      </c>
      <c r="D19" s="27">
        <v>49800000</v>
      </c>
      <c r="E19" s="27">
        <f>D19</f>
        <v>49800000</v>
      </c>
      <c r="F19" s="27">
        <f>E19-D19</f>
        <v>0</v>
      </c>
      <c r="G19" s="19" t="s">
        <v>34</v>
      </c>
      <c r="H19" s="9"/>
    </row>
    <row r="20" spans="1:10" ht="15" customHeight="1" x14ac:dyDescent="0.25">
      <c r="A20" s="40">
        <v>37257</v>
      </c>
      <c r="B20" s="19"/>
      <c r="C20" s="41" t="s">
        <v>35</v>
      </c>
      <c r="D20" s="27">
        <v>150600000</v>
      </c>
      <c r="E20" s="27">
        <f t="shared" ref="E20:E27" si="1">D20</f>
        <v>150600000</v>
      </c>
      <c r="F20" s="27">
        <f t="shared" ref="F20:F36" si="2">E20-D20</f>
        <v>0</v>
      </c>
      <c r="G20" s="19" t="s">
        <v>34</v>
      </c>
      <c r="H20" s="9"/>
    </row>
    <row r="21" spans="1:10" ht="15" customHeight="1" x14ac:dyDescent="0.25">
      <c r="A21" s="40">
        <v>37622</v>
      </c>
      <c r="B21" s="19"/>
      <c r="C21" s="41" t="s">
        <v>36</v>
      </c>
      <c r="D21" s="27">
        <v>8585220</v>
      </c>
      <c r="E21" s="27">
        <f t="shared" si="1"/>
        <v>8585220</v>
      </c>
      <c r="F21" s="27">
        <f t="shared" si="2"/>
        <v>0</v>
      </c>
      <c r="G21" s="19" t="s">
        <v>34</v>
      </c>
      <c r="H21" s="9"/>
    </row>
    <row r="22" spans="1:10" ht="15" customHeight="1" x14ac:dyDescent="0.25">
      <c r="A22" s="40">
        <v>37987</v>
      </c>
      <c r="B22" s="19"/>
      <c r="C22" s="41" t="s">
        <v>37</v>
      </c>
      <c r="D22" s="27">
        <v>36602884</v>
      </c>
      <c r="E22" s="27">
        <v>36761783</v>
      </c>
      <c r="F22" s="27">
        <f>E22-D22</f>
        <v>158899</v>
      </c>
      <c r="G22" s="19" t="s">
        <v>38</v>
      </c>
      <c r="H22" s="9"/>
      <c r="J22" s="42"/>
    </row>
    <row r="23" spans="1:10" ht="15" customHeight="1" x14ac:dyDescent="0.25">
      <c r="A23" s="40"/>
      <c r="B23" s="19"/>
      <c r="C23" s="41" t="s">
        <v>39</v>
      </c>
      <c r="D23" s="27">
        <v>4750000</v>
      </c>
      <c r="E23" s="27">
        <f t="shared" si="1"/>
        <v>4750000</v>
      </c>
      <c r="F23" s="27">
        <f t="shared" si="2"/>
        <v>0</v>
      </c>
      <c r="G23" s="19" t="s">
        <v>34</v>
      </c>
      <c r="H23" s="9"/>
    </row>
    <row r="24" spans="1:10" ht="15" customHeight="1" x14ac:dyDescent="0.25">
      <c r="A24" s="40"/>
      <c r="B24" s="19"/>
      <c r="C24" s="41" t="s">
        <v>40</v>
      </c>
      <c r="D24" s="27">
        <v>10800000</v>
      </c>
      <c r="E24" s="27">
        <f t="shared" si="1"/>
        <v>10800000</v>
      </c>
      <c r="F24" s="27">
        <f t="shared" si="2"/>
        <v>0</v>
      </c>
      <c r="G24" s="19" t="s">
        <v>41</v>
      </c>
      <c r="H24" s="9"/>
    </row>
    <row r="25" spans="1:10" ht="15" customHeight="1" x14ac:dyDescent="0.25">
      <c r="A25" s="40">
        <v>38353</v>
      </c>
      <c r="B25" s="19"/>
      <c r="C25" s="43" t="s">
        <v>42</v>
      </c>
      <c r="D25" s="27">
        <v>21000000</v>
      </c>
      <c r="E25" s="27">
        <v>20773856</v>
      </c>
      <c r="F25" s="27">
        <f t="shared" si="2"/>
        <v>-226144</v>
      </c>
      <c r="G25" s="19" t="s">
        <v>34</v>
      </c>
      <c r="H25" s="9"/>
    </row>
    <row r="26" spans="1:10" ht="15" customHeight="1" x14ac:dyDescent="0.25">
      <c r="A26" s="40">
        <v>38718</v>
      </c>
      <c r="B26" s="19"/>
      <c r="C26" s="43" t="s">
        <v>43</v>
      </c>
      <c r="D26" s="27">
        <v>20440000</v>
      </c>
      <c r="E26" s="27">
        <v>20390000</v>
      </c>
      <c r="F26" s="27">
        <f t="shared" si="2"/>
        <v>-50000</v>
      </c>
      <c r="G26" s="19" t="s">
        <v>44</v>
      </c>
      <c r="H26" s="9"/>
    </row>
    <row r="27" spans="1:10" ht="15" customHeight="1" x14ac:dyDescent="0.25">
      <c r="A27" s="44"/>
      <c r="B27" s="43"/>
      <c r="C27" s="41" t="s">
        <v>45</v>
      </c>
      <c r="D27" s="45">
        <v>1720000</v>
      </c>
      <c r="E27" s="27">
        <f t="shared" si="1"/>
        <v>1720000</v>
      </c>
      <c r="F27" s="27">
        <f t="shared" si="2"/>
        <v>0</v>
      </c>
      <c r="G27" s="19" t="s">
        <v>44</v>
      </c>
      <c r="H27" s="9"/>
    </row>
    <row r="28" spans="1:10" ht="15" customHeight="1" x14ac:dyDescent="0.25">
      <c r="A28" s="44"/>
      <c r="B28" s="43"/>
      <c r="C28" s="41" t="s">
        <v>46</v>
      </c>
      <c r="D28" s="45">
        <v>2945000</v>
      </c>
      <c r="E28" s="45">
        <v>2845000</v>
      </c>
      <c r="F28" s="27">
        <f t="shared" si="2"/>
        <v>-100000</v>
      </c>
      <c r="G28" s="19" t="s">
        <v>44</v>
      </c>
      <c r="H28" s="9"/>
    </row>
    <row r="29" spans="1:10" ht="15" customHeight="1" x14ac:dyDescent="0.25">
      <c r="A29" s="44"/>
      <c r="B29" s="43"/>
      <c r="C29" s="41" t="s">
        <v>47</v>
      </c>
      <c r="D29" s="45">
        <v>2945000</v>
      </c>
      <c r="E29" s="45">
        <v>2945000</v>
      </c>
      <c r="F29" s="27">
        <f t="shared" si="2"/>
        <v>0</v>
      </c>
      <c r="G29" s="19" t="s">
        <v>44</v>
      </c>
      <c r="H29" s="9"/>
    </row>
    <row r="30" spans="1:10" ht="15" customHeight="1" x14ac:dyDescent="0.25">
      <c r="A30" s="44"/>
      <c r="B30" s="43"/>
      <c r="C30" s="41" t="s">
        <v>48</v>
      </c>
      <c r="D30" s="45">
        <v>2945000</v>
      </c>
      <c r="E30" s="45">
        <v>2945000</v>
      </c>
      <c r="F30" s="27">
        <f t="shared" si="2"/>
        <v>0</v>
      </c>
      <c r="G30" s="19" t="s">
        <v>44</v>
      </c>
      <c r="H30" s="9"/>
    </row>
    <row r="31" spans="1:10" ht="15" customHeight="1" x14ac:dyDescent="0.25">
      <c r="A31" s="46">
        <v>39451</v>
      </c>
      <c r="B31" s="47"/>
      <c r="C31" s="41" t="s">
        <v>49</v>
      </c>
      <c r="D31" s="27">
        <v>2400000</v>
      </c>
      <c r="E31" s="27">
        <v>2400000</v>
      </c>
      <c r="F31" s="27">
        <f t="shared" si="2"/>
        <v>0</v>
      </c>
      <c r="G31" s="19" t="s">
        <v>44</v>
      </c>
      <c r="H31" s="9"/>
    </row>
    <row r="32" spans="1:10" ht="15" customHeight="1" x14ac:dyDescent="0.25">
      <c r="A32" s="46"/>
      <c r="B32" s="47"/>
      <c r="C32" s="41" t="s">
        <v>50</v>
      </c>
      <c r="D32" s="27">
        <v>1000000</v>
      </c>
      <c r="E32" s="27">
        <f>D32</f>
        <v>1000000</v>
      </c>
      <c r="F32" s="27">
        <f t="shared" si="2"/>
        <v>0</v>
      </c>
      <c r="G32" s="19" t="s">
        <v>34</v>
      </c>
      <c r="H32" s="9"/>
    </row>
    <row r="33" spans="1:10" ht="15" customHeight="1" x14ac:dyDescent="0.25">
      <c r="A33" s="46"/>
      <c r="B33" s="47"/>
      <c r="C33" s="48" t="s">
        <v>51</v>
      </c>
      <c r="D33" s="49">
        <v>300000</v>
      </c>
      <c r="E33" s="49">
        <f>D33</f>
        <v>300000</v>
      </c>
      <c r="F33" s="27">
        <f t="shared" si="2"/>
        <v>0</v>
      </c>
      <c r="G33" s="19" t="s">
        <v>44</v>
      </c>
      <c r="H33" s="9"/>
    </row>
    <row r="34" spans="1:10" ht="15" customHeight="1" x14ac:dyDescent="0.25">
      <c r="A34" s="46"/>
      <c r="B34" s="47"/>
      <c r="C34" s="48" t="s">
        <v>52</v>
      </c>
      <c r="D34" s="49">
        <v>1800000</v>
      </c>
      <c r="E34" s="49">
        <f t="shared" ref="E34:E36" si="3">D34</f>
        <v>1800000</v>
      </c>
      <c r="F34" s="27">
        <f t="shared" si="2"/>
        <v>0</v>
      </c>
      <c r="G34" s="19" t="s">
        <v>44</v>
      </c>
      <c r="H34" s="9"/>
    </row>
    <row r="35" spans="1:10" ht="15" customHeight="1" x14ac:dyDescent="0.25">
      <c r="A35" s="46"/>
      <c r="B35" s="47"/>
      <c r="C35" s="48" t="s">
        <v>53</v>
      </c>
      <c r="D35" s="49">
        <v>1800000</v>
      </c>
      <c r="E35" s="49">
        <f t="shared" si="3"/>
        <v>1800000</v>
      </c>
      <c r="F35" s="27">
        <f t="shared" si="2"/>
        <v>0</v>
      </c>
      <c r="G35" s="19" t="s">
        <v>44</v>
      </c>
      <c r="H35" s="9"/>
    </row>
    <row r="36" spans="1:10" ht="15" customHeight="1" x14ac:dyDescent="0.25">
      <c r="A36" s="46"/>
      <c r="B36" s="47"/>
      <c r="C36" s="48" t="s">
        <v>54</v>
      </c>
      <c r="D36" s="49">
        <v>1200000</v>
      </c>
      <c r="E36" s="49">
        <f t="shared" si="3"/>
        <v>1200000</v>
      </c>
      <c r="F36" s="27">
        <f t="shared" si="2"/>
        <v>0</v>
      </c>
      <c r="G36" s="19" t="s">
        <v>44</v>
      </c>
      <c r="H36" s="9"/>
    </row>
    <row r="37" spans="1:10" s="52" customFormat="1" ht="24.75" customHeight="1" x14ac:dyDescent="0.25">
      <c r="A37" s="33" t="s">
        <v>55</v>
      </c>
      <c r="B37" s="33"/>
      <c r="C37" s="34" t="s">
        <v>56</v>
      </c>
      <c r="D37" s="50">
        <f>SUM(D38,D45,D68,D75,D78)</f>
        <v>1236233000</v>
      </c>
      <c r="E37" s="50">
        <f>E38+E45+E68+E75+E78</f>
        <v>1137577400</v>
      </c>
      <c r="F37" s="50">
        <f>E37-D37</f>
        <v>-98655600</v>
      </c>
      <c r="G37" s="36"/>
      <c r="H37" s="51"/>
    </row>
    <row r="38" spans="1:10" s="24" customFormat="1" ht="15" customHeight="1" x14ac:dyDescent="0.25">
      <c r="A38" s="53" t="s">
        <v>57</v>
      </c>
      <c r="B38" s="22"/>
      <c r="C38" s="54" t="s">
        <v>58</v>
      </c>
      <c r="D38" s="15">
        <f>SUM(D39:D44)</f>
        <v>49783500</v>
      </c>
      <c r="E38" s="15">
        <f>SUM(E39:E44)</f>
        <v>48320500</v>
      </c>
      <c r="F38" s="15"/>
      <c r="G38" s="19"/>
      <c r="H38" s="23"/>
    </row>
    <row r="39" spans="1:10" ht="15" customHeight="1" x14ac:dyDescent="0.25">
      <c r="A39" s="40"/>
      <c r="B39" s="19"/>
      <c r="C39" s="48" t="s">
        <v>59</v>
      </c>
      <c r="D39" s="49">
        <v>17025000</v>
      </c>
      <c r="E39" s="49">
        <f>D39</f>
        <v>17025000</v>
      </c>
      <c r="F39" s="49">
        <f>E39-D39</f>
        <v>0</v>
      </c>
      <c r="G39" s="19" t="s">
        <v>44</v>
      </c>
      <c r="H39" s="9"/>
    </row>
    <row r="40" spans="1:10" ht="15" customHeight="1" x14ac:dyDescent="0.25">
      <c r="A40" s="40"/>
      <c r="B40" s="19"/>
      <c r="C40" s="48" t="s">
        <v>60</v>
      </c>
      <c r="D40" s="49">
        <v>8450000</v>
      </c>
      <c r="E40" s="49">
        <f t="shared" ref="E40:E43" si="4">D40</f>
        <v>8450000</v>
      </c>
      <c r="F40" s="49">
        <f t="shared" ref="F40:F44" si="5">E40-D40</f>
        <v>0</v>
      </c>
      <c r="G40" s="19" t="s">
        <v>44</v>
      </c>
      <c r="H40" s="9"/>
    </row>
    <row r="41" spans="1:10" ht="18.75" customHeight="1" x14ac:dyDescent="0.25">
      <c r="A41" s="40"/>
      <c r="B41" s="19"/>
      <c r="C41" s="48" t="s">
        <v>61</v>
      </c>
      <c r="D41" s="49">
        <v>18000000</v>
      </c>
      <c r="E41" s="49">
        <f t="shared" si="4"/>
        <v>18000000</v>
      </c>
      <c r="F41" s="49">
        <f t="shared" si="5"/>
        <v>0</v>
      </c>
      <c r="G41" s="19" t="s">
        <v>44</v>
      </c>
      <c r="H41" s="9"/>
    </row>
    <row r="42" spans="1:10" ht="18.75" customHeight="1" x14ac:dyDescent="0.25">
      <c r="A42" s="40"/>
      <c r="B42" s="19"/>
      <c r="C42" s="48" t="s">
        <v>62</v>
      </c>
      <c r="D42" s="49">
        <v>3000000</v>
      </c>
      <c r="E42" s="49">
        <f t="shared" si="4"/>
        <v>3000000</v>
      </c>
      <c r="F42" s="49">
        <f t="shared" si="5"/>
        <v>0</v>
      </c>
      <c r="G42" s="19"/>
      <c r="H42" s="9"/>
    </row>
    <row r="43" spans="1:10" ht="18.75" customHeight="1" x14ac:dyDescent="0.25">
      <c r="A43" s="40"/>
      <c r="B43" s="19"/>
      <c r="C43" s="48" t="s">
        <v>63</v>
      </c>
      <c r="D43" s="49">
        <v>500000</v>
      </c>
      <c r="E43" s="49">
        <f t="shared" si="4"/>
        <v>500000</v>
      </c>
      <c r="F43" s="49">
        <f t="shared" si="5"/>
        <v>0</v>
      </c>
      <c r="G43" s="19" t="s">
        <v>44</v>
      </c>
      <c r="H43" s="9"/>
    </row>
    <row r="44" spans="1:10" ht="18.75" customHeight="1" x14ac:dyDescent="0.25">
      <c r="A44" s="40"/>
      <c r="B44" s="19"/>
      <c r="C44" s="48" t="s">
        <v>64</v>
      </c>
      <c r="D44" s="49">
        <v>2808500</v>
      </c>
      <c r="E44" s="49">
        <v>1345500</v>
      </c>
      <c r="F44" s="49">
        <f t="shared" si="5"/>
        <v>-1463000</v>
      </c>
      <c r="G44" s="19" t="s">
        <v>44</v>
      </c>
      <c r="H44" s="9"/>
    </row>
    <row r="45" spans="1:10" s="24" customFormat="1" ht="16.5" customHeight="1" x14ac:dyDescent="0.25">
      <c r="A45" s="21" t="s">
        <v>65</v>
      </c>
      <c r="B45" s="22"/>
      <c r="C45" s="55" t="s">
        <v>66</v>
      </c>
      <c r="D45" s="15">
        <f>SUM(D46:D67)</f>
        <v>75245600</v>
      </c>
      <c r="E45" s="15">
        <f>SUM(E46:E67)</f>
        <v>74270600</v>
      </c>
      <c r="F45" s="15">
        <f>E45-D45</f>
        <v>-975000</v>
      </c>
      <c r="G45" s="19"/>
      <c r="H45" s="23"/>
      <c r="I45" s="28"/>
    </row>
    <row r="46" spans="1:10" ht="16.5" customHeight="1" x14ac:dyDescent="0.25">
      <c r="A46" s="56"/>
      <c r="B46" s="19"/>
      <c r="C46" s="41" t="s">
        <v>67</v>
      </c>
      <c r="D46" s="27">
        <v>920000</v>
      </c>
      <c r="E46" s="27">
        <f>D46</f>
        <v>920000</v>
      </c>
      <c r="F46" s="27">
        <f>E46-D46</f>
        <v>0</v>
      </c>
      <c r="G46" s="19" t="s">
        <v>44</v>
      </c>
      <c r="H46" s="9"/>
      <c r="I46" s="28"/>
      <c r="J46" s="42">
        <f>SUM(D46:D56)</f>
        <v>22447000</v>
      </c>
    </row>
    <row r="47" spans="1:10" ht="16.5" customHeight="1" x14ac:dyDescent="0.25">
      <c r="A47" s="56"/>
      <c r="B47" s="19"/>
      <c r="C47" s="41" t="s">
        <v>68</v>
      </c>
      <c r="D47" s="27">
        <v>510000</v>
      </c>
      <c r="E47" s="27">
        <f t="shared" ref="E47:E51" si="6">D47</f>
        <v>510000</v>
      </c>
      <c r="F47" s="27">
        <f t="shared" ref="F47:F67" si="7">E47-D47</f>
        <v>0</v>
      </c>
      <c r="G47" s="19" t="s">
        <v>44</v>
      </c>
      <c r="H47" s="9"/>
      <c r="I47" s="28"/>
    </row>
    <row r="48" spans="1:10" ht="16.5" customHeight="1" x14ac:dyDescent="0.25">
      <c r="A48" s="56"/>
      <c r="B48" s="19"/>
      <c r="C48" s="41" t="s">
        <v>69</v>
      </c>
      <c r="D48" s="27">
        <v>9710000</v>
      </c>
      <c r="E48" s="27">
        <f t="shared" si="6"/>
        <v>9710000</v>
      </c>
      <c r="F48" s="27">
        <f t="shared" si="7"/>
        <v>0</v>
      </c>
      <c r="G48" s="19" t="s">
        <v>44</v>
      </c>
      <c r="H48" s="9"/>
      <c r="I48" s="28"/>
    </row>
    <row r="49" spans="1:10" ht="16.5" customHeight="1" x14ac:dyDescent="0.25">
      <c r="A49" s="56"/>
      <c r="B49" s="19"/>
      <c r="C49" s="41" t="s">
        <v>70</v>
      </c>
      <c r="D49" s="27">
        <v>850000</v>
      </c>
      <c r="E49" s="27">
        <f t="shared" si="6"/>
        <v>850000</v>
      </c>
      <c r="F49" s="27">
        <f t="shared" si="7"/>
        <v>0</v>
      </c>
      <c r="G49" s="19" t="s">
        <v>44</v>
      </c>
      <c r="H49" s="9"/>
      <c r="I49" s="28"/>
    </row>
    <row r="50" spans="1:10" ht="16.5" customHeight="1" x14ac:dyDescent="0.25">
      <c r="A50" s="56"/>
      <c r="B50" s="19"/>
      <c r="C50" s="41" t="s">
        <v>71</v>
      </c>
      <c r="D50" s="27">
        <v>2494000</v>
      </c>
      <c r="E50" s="27">
        <v>2494000</v>
      </c>
      <c r="F50" s="27">
        <f t="shared" si="7"/>
        <v>0</v>
      </c>
      <c r="G50" s="19" t="s">
        <v>44</v>
      </c>
      <c r="H50" s="9"/>
      <c r="I50" s="28"/>
    </row>
    <row r="51" spans="1:10" ht="16.5" customHeight="1" x14ac:dyDescent="0.25">
      <c r="A51" s="56"/>
      <c r="B51" s="19"/>
      <c r="C51" s="41" t="s">
        <v>72</v>
      </c>
      <c r="D51" s="27">
        <v>1474000</v>
      </c>
      <c r="E51" s="27">
        <f t="shared" si="6"/>
        <v>1474000</v>
      </c>
      <c r="F51" s="27">
        <f t="shared" si="7"/>
        <v>0</v>
      </c>
      <c r="G51" s="19" t="s">
        <v>44</v>
      </c>
      <c r="H51" s="9"/>
      <c r="I51" s="28"/>
    </row>
    <row r="52" spans="1:10" ht="16.5" customHeight="1" x14ac:dyDescent="0.25">
      <c r="A52" s="56"/>
      <c r="B52" s="19"/>
      <c r="C52" s="41" t="s">
        <v>73</v>
      </c>
      <c r="D52" s="27">
        <v>1529000</v>
      </c>
      <c r="E52" s="27">
        <f>D52</f>
        <v>1529000</v>
      </c>
      <c r="F52" s="27">
        <f t="shared" si="7"/>
        <v>0</v>
      </c>
      <c r="G52" s="19" t="s">
        <v>44</v>
      </c>
      <c r="H52" s="9"/>
      <c r="I52" s="28"/>
    </row>
    <row r="53" spans="1:10" ht="16.5" customHeight="1" x14ac:dyDescent="0.25">
      <c r="A53" s="56"/>
      <c r="B53" s="19"/>
      <c r="C53" s="41" t="s">
        <v>74</v>
      </c>
      <c r="D53" s="27">
        <v>920000</v>
      </c>
      <c r="E53" s="27">
        <f>D53</f>
        <v>920000</v>
      </c>
      <c r="F53" s="27">
        <f t="shared" si="7"/>
        <v>0</v>
      </c>
      <c r="G53" s="19" t="s">
        <v>44</v>
      </c>
      <c r="H53" s="9"/>
      <c r="I53" s="28"/>
    </row>
    <row r="54" spans="1:10" ht="16.5" customHeight="1" x14ac:dyDescent="0.25">
      <c r="A54" s="56"/>
      <c r="B54" s="19"/>
      <c r="C54" s="41" t="s">
        <v>75</v>
      </c>
      <c r="D54" s="27">
        <v>200000</v>
      </c>
      <c r="E54" s="27"/>
      <c r="F54" s="27">
        <f t="shared" si="7"/>
        <v>-200000</v>
      </c>
      <c r="G54" s="19" t="s">
        <v>44</v>
      </c>
      <c r="H54" s="9"/>
      <c r="I54" s="28"/>
    </row>
    <row r="55" spans="1:10" ht="16.5" customHeight="1" x14ac:dyDescent="0.25">
      <c r="A55" s="56"/>
      <c r="B55" s="19"/>
      <c r="C55" s="41" t="s">
        <v>76</v>
      </c>
      <c r="D55" s="27">
        <v>1440000</v>
      </c>
      <c r="E55" s="27">
        <v>1440000</v>
      </c>
      <c r="F55" s="27">
        <f t="shared" si="7"/>
        <v>0</v>
      </c>
      <c r="G55" s="19" t="s">
        <v>44</v>
      </c>
      <c r="H55" s="9"/>
      <c r="I55" s="28"/>
    </row>
    <row r="56" spans="1:10" ht="16.5" customHeight="1" x14ac:dyDescent="0.25">
      <c r="A56" s="56"/>
      <c r="B56" s="19"/>
      <c r="C56" s="41" t="s">
        <v>77</v>
      </c>
      <c r="D56" s="27">
        <v>2400000</v>
      </c>
      <c r="E56" s="27">
        <v>2400000</v>
      </c>
      <c r="F56" s="27">
        <f>E56-D56</f>
        <v>0</v>
      </c>
      <c r="G56" s="19"/>
      <c r="H56" s="9"/>
      <c r="I56" s="28"/>
    </row>
    <row r="57" spans="1:10" ht="16.5" customHeight="1" x14ac:dyDescent="0.25">
      <c r="A57" s="56"/>
      <c r="B57" s="19"/>
      <c r="C57" s="41" t="s">
        <v>78</v>
      </c>
      <c r="D57" s="27">
        <v>7720000</v>
      </c>
      <c r="E57" s="27">
        <f>D57</f>
        <v>7720000</v>
      </c>
      <c r="F57" s="27">
        <f t="shared" si="7"/>
        <v>0</v>
      </c>
      <c r="G57" s="19" t="s">
        <v>44</v>
      </c>
      <c r="H57" s="9"/>
      <c r="I57" s="28"/>
      <c r="J57" s="42">
        <f>SUM(D57:D60)</f>
        <v>27720000</v>
      </c>
    </row>
    <row r="58" spans="1:10" ht="16.5" customHeight="1" x14ac:dyDescent="0.25">
      <c r="A58" s="56"/>
      <c r="B58" s="19"/>
      <c r="C58" s="41" t="s">
        <v>79</v>
      </c>
      <c r="D58" s="27">
        <v>11160000</v>
      </c>
      <c r="E58" s="27">
        <f t="shared" ref="E58:E66" si="8">D58</f>
        <v>11160000</v>
      </c>
      <c r="F58" s="27">
        <f t="shared" si="7"/>
        <v>0</v>
      </c>
      <c r="G58" s="19" t="s">
        <v>44</v>
      </c>
      <c r="H58" s="9"/>
      <c r="I58" s="28"/>
    </row>
    <row r="59" spans="1:10" ht="16.5" customHeight="1" x14ac:dyDescent="0.25">
      <c r="A59" s="56"/>
      <c r="B59" s="19"/>
      <c r="C59" s="41" t="s">
        <v>80</v>
      </c>
      <c r="D59" s="27">
        <v>3720000</v>
      </c>
      <c r="E59" s="27">
        <f t="shared" si="8"/>
        <v>3720000</v>
      </c>
      <c r="F59" s="27">
        <f t="shared" si="7"/>
        <v>0</v>
      </c>
      <c r="G59" s="19" t="s">
        <v>44</v>
      </c>
      <c r="H59" s="9"/>
      <c r="I59" s="28"/>
    </row>
    <row r="60" spans="1:10" ht="16.5" customHeight="1" x14ac:dyDescent="0.25">
      <c r="A60" s="56"/>
      <c r="B60" s="19"/>
      <c r="C60" s="41" t="s">
        <v>81</v>
      </c>
      <c r="D60" s="27">
        <v>5120000</v>
      </c>
      <c r="E60" s="27">
        <f t="shared" si="8"/>
        <v>5120000</v>
      </c>
      <c r="F60" s="27">
        <f t="shared" si="7"/>
        <v>0</v>
      </c>
      <c r="G60" s="19" t="s">
        <v>44</v>
      </c>
      <c r="H60" s="9"/>
      <c r="I60" s="28"/>
    </row>
    <row r="61" spans="1:10" ht="16.5" customHeight="1" x14ac:dyDescent="0.25">
      <c r="A61" s="56">
        <v>37654</v>
      </c>
      <c r="B61" s="19"/>
      <c r="C61" s="41" t="s">
        <v>82</v>
      </c>
      <c r="D61" s="27">
        <v>375000</v>
      </c>
      <c r="E61" s="27">
        <v>0</v>
      </c>
      <c r="F61" s="27">
        <f t="shared" si="7"/>
        <v>-375000</v>
      </c>
      <c r="G61" s="19" t="s">
        <v>44</v>
      </c>
      <c r="H61" s="9"/>
      <c r="I61" s="28"/>
    </row>
    <row r="62" spans="1:10" ht="16.5" customHeight="1" x14ac:dyDescent="0.25">
      <c r="A62" s="56">
        <v>38019</v>
      </c>
      <c r="B62" s="19"/>
      <c r="C62" s="41" t="s">
        <v>83</v>
      </c>
      <c r="D62" s="27">
        <v>5465000</v>
      </c>
      <c r="E62" s="27">
        <v>5465000</v>
      </c>
      <c r="F62" s="27">
        <f t="shared" si="7"/>
        <v>0</v>
      </c>
      <c r="G62" s="19" t="s">
        <v>44</v>
      </c>
      <c r="H62" s="9"/>
      <c r="I62" s="28"/>
    </row>
    <row r="63" spans="1:10" ht="16.5" customHeight="1" x14ac:dyDescent="0.25">
      <c r="A63" s="56">
        <v>69796</v>
      </c>
      <c r="B63" s="19"/>
      <c r="C63" s="41" t="s">
        <v>84</v>
      </c>
      <c r="D63" s="27">
        <v>5438000</v>
      </c>
      <c r="E63" s="27">
        <f t="shared" si="8"/>
        <v>5438000</v>
      </c>
      <c r="F63" s="27">
        <f t="shared" si="7"/>
        <v>0</v>
      </c>
      <c r="G63" s="19" t="s">
        <v>44</v>
      </c>
      <c r="H63" s="9"/>
      <c r="I63" s="28"/>
    </row>
    <row r="64" spans="1:10" ht="16.5" customHeight="1" x14ac:dyDescent="0.25">
      <c r="A64" s="56">
        <v>71257</v>
      </c>
      <c r="B64" s="19"/>
      <c r="C64" s="41" t="s">
        <v>85</v>
      </c>
      <c r="D64" s="27">
        <v>1100000</v>
      </c>
      <c r="E64" s="27">
        <f t="shared" si="8"/>
        <v>1100000</v>
      </c>
      <c r="F64" s="27">
        <f t="shared" si="7"/>
        <v>0</v>
      </c>
      <c r="G64" s="19" t="s">
        <v>44</v>
      </c>
      <c r="H64" s="9"/>
      <c r="I64" s="28"/>
    </row>
    <row r="65" spans="1:9" s="24" customFormat="1" ht="16.5" customHeight="1" x14ac:dyDescent="0.25">
      <c r="A65" s="46">
        <v>71622</v>
      </c>
      <c r="B65" s="47"/>
      <c r="C65" s="41" t="s">
        <v>86</v>
      </c>
      <c r="D65" s="57">
        <v>2800000</v>
      </c>
      <c r="E65" s="27">
        <f t="shared" si="8"/>
        <v>2800000</v>
      </c>
      <c r="F65" s="27">
        <f t="shared" si="7"/>
        <v>0</v>
      </c>
      <c r="G65" s="19" t="s">
        <v>44</v>
      </c>
      <c r="H65" s="23"/>
      <c r="I65" s="28"/>
    </row>
    <row r="66" spans="1:9" s="24" customFormat="1" ht="16.5" customHeight="1" x14ac:dyDescent="0.25">
      <c r="A66" s="46"/>
      <c r="B66" s="47"/>
      <c r="C66" s="41" t="s">
        <v>87</v>
      </c>
      <c r="D66" s="57">
        <v>1500000</v>
      </c>
      <c r="E66" s="27">
        <f t="shared" si="8"/>
        <v>1500000</v>
      </c>
      <c r="F66" s="27">
        <f t="shared" si="7"/>
        <v>0</v>
      </c>
      <c r="G66" s="19" t="s">
        <v>44</v>
      </c>
      <c r="H66" s="23"/>
      <c r="I66" s="28"/>
    </row>
    <row r="67" spans="1:9" s="24" customFormat="1" ht="16.5" customHeight="1" x14ac:dyDescent="0.25">
      <c r="A67" s="46"/>
      <c r="B67" s="47"/>
      <c r="C67" s="48" t="s">
        <v>88</v>
      </c>
      <c r="D67" s="49">
        <v>8400600</v>
      </c>
      <c r="E67" s="49">
        <v>8000600</v>
      </c>
      <c r="F67" s="27">
        <f t="shared" si="7"/>
        <v>-400000</v>
      </c>
      <c r="G67" s="19" t="s">
        <v>44</v>
      </c>
      <c r="H67" s="23"/>
      <c r="I67" s="28"/>
    </row>
    <row r="68" spans="1:9" s="24" customFormat="1" ht="16.5" customHeight="1" x14ac:dyDescent="0.25">
      <c r="A68" s="21" t="s">
        <v>89</v>
      </c>
      <c r="B68" s="22"/>
      <c r="C68" s="55" t="s">
        <v>90</v>
      </c>
      <c r="D68" s="15">
        <f>SUM(D69:D74)</f>
        <v>520811900</v>
      </c>
      <c r="E68" s="15">
        <f>SUM(E69:E74)</f>
        <v>444594300</v>
      </c>
      <c r="F68" s="15">
        <f>E68-D68</f>
        <v>-76217600</v>
      </c>
      <c r="G68" s="19"/>
      <c r="H68" s="23"/>
      <c r="I68" s="28"/>
    </row>
    <row r="69" spans="1:9" s="24" customFormat="1" ht="16.5" customHeight="1" x14ac:dyDescent="0.25">
      <c r="A69" s="21"/>
      <c r="B69" s="22"/>
      <c r="C69" s="41" t="s">
        <v>91</v>
      </c>
      <c r="D69" s="27">
        <v>75000000</v>
      </c>
      <c r="E69" s="27">
        <v>0</v>
      </c>
      <c r="F69" s="15">
        <f>E69-D69</f>
        <v>-75000000</v>
      </c>
      <c r="G69" s="19" t="s">
        <v>92</v>
      </c>
      <c r="H69" s="23"/>
      <c r="I69" s="28"/>
    </row>
    <row r="70" spans="1:9" s="24" customFormat="1" ht="16.5" customHeight="1" x14ac:dyDescent="0.25">
      <c r="A70" s="21"/>
      <c r="B70" s="22"/>
      <c r="C70" s="41" t="s">
        <v>93</v>
      </c>
      <c r="D70" s="27">
        <v>69625500</v>
      </c>
      <c r="E70" s="27">
        <v>69625500</v>
      </c>
      <c r="F70" s="15">
        <f t="shared" ref="F70:F74" si="9">E70-D70</f>
        <v>0</v>
      </c>
      <c r="G70" s="19" t="s">
        <v>44</v>
      </c>
      <c r="H70" s="23"/>
      <c r="I70" s="28"/>
    </row>
    <row r="71" spans="1:9" ht="16.5" customHeight="1" x14ac:dyDescent="0.25">
      <c r="A71" s="25"/>
      <c r="B71" s="19"/>
      <c r="C71" s="41" t="s">
        <v>94</v>
      </c>
      <c r="D71" s="27">
        <v>40000000</v>
      </c>
      <c r="E71" s="27">
        <v>39915200</v>
      </c>
      <c r="F71" s="15">
        <f t="shared" si="9"/>
        <v>-84800</v>
      </c>
      <c r="G71" s="19" t="s">
        <v>44</v>
      </c>
      <c r="H71" s="9"/>
      <c r="I71" s="28"/>
    </row>
    <row r="72" spans="1:9" ht="16.5" customHeight="1" x14ac:dyDescent="0.25">
      <c r="A72" s="40"/>
      <c r="B72" s="19"/>
      <c r="C72" s="41" t="s">
        <v>95</v>
      </c>
      <c r="D72" s="27">
        <v>168900400</v>
      </c>
      <c r="E72" s="27">
        <v>168900400</v>
      </c>
      <c r="F72" s="15">
        <f t="shared" si="9"/>
        <v>0</v>
      </c>
      <c r="G72" s="19" t="s">
        <v>44</v>
      </c>
      <c r="H72" s="9"/>
      <c r="I72" s="28"/>
    </row>
    <row r="73" spans="1:9" ht="16.5" customHeight="1" x14ac:dyDescent="0.25">
      <c r="A73" s="40"/>
      <c r="B73" s="19"/>
      <c r="C73" s="41" t="s">
        <v>96</v>
      </c>
      <c r="D73" s="57">
        <v>136286000</v>
      </c>
      <c r="E73" s="57">
        <v>135439200</v>
      </c>
      <c r="F73" s="15">
        <f t="shared" si="9"/>
        <v>-846800</v>
      </c>
      <c r="G73" s="36" t="s">
        <v>44</v>
      </c>
      <c r="H73" s="9"/>
      <c r="I73" s="28"/>
    </row>
    <row r="74" spans="1:9" ht="16.5" customHeight="1" x14ac:dyDescent="0.25">
      <c r="A74" s="40"/>
      <c r="B74" s="19"/>
      <c r="C74" s="41" t="s">
        <v>97</v>
      </c>
      <c r="D74" s="57">
        <v>31000000</v>
      </c>
      <c r="E74" s="57">
        <v>30714000</v>
      </c>
      <c r="F74" s="15">
        <f t="shared" si="9"/>
        <v>-286000</v>
      </c>
      <c r="G74" s="36" t="s">
        <v>92</v>
      </c>
      <c r="H74" s="9"/>
      <c r="I74" s="28"/>
    </row>
    <row r="75" spans="1:9" ht="16.5" customHeight="1" x14ac:dyDescent="0.25">
      <c r="A75" s="40"/>
      <c r="B75" s="19"/>
      <c r="C75" s="55" t="s">
        <v>98</v>
      </c>
      <c r="D75" s="58">
        <f>SUM(D76:D77)</f>
        <v>585000000</v>
      </c>
      <c r="E75" s="58">
        <f>SUM(E76:E77)</f>
        <v>565000000</v>
      </c>
      <c r="F75" s="58">
        <f>E75-D75</f>
        <v>-20000000</v>
      </c>
      <c r="G75" s="36" t="s">
        <v>99</v>
      </c>
      <c r="H75" s="9"/>
      <c r="I75" s="28"/>
    </row>
    <row r="76" spans="1:9" ht="16.5" customHeight="1" x14ac:dyDescent="0.25">
      <c r="A76" s="40"/>
      <c r="B76" s="19"/>
      <c r="C76" s="41" t="s">
        <v>100</v>
      </c>
      <c r="D76" s="57">
        <v>5000000</v>
      </c>
      <c r="E76" s="57">
        <v>5000000</v>
      </c>
      <c r="F76" s="57"/>
      <c r="G76" s="36"/>
      <c r="H76" s="9"/>
      <c r="I76" s="28"/>
    </row>
    <row r="77" spans="1:9" ht="16.5" customHeight="1" x14ac:dyDescent="0.25">
      <c r="A77" s="40"/>
      <c r="B77" s="19"/>
      <c r="C77" s="41" t="s">
        <v>101</v>
      </c>
      <c r="D77" s="57">
        <v>580000000</v>
      </c>
      <c r="E77" s="57">
        <v>560000000</v>
      </c>
      <c r="F77" s="57"/>
      <c r="G77" s="36"/>
      <c r="H77" s="9"/>
      <c r="I77" s="28"/>
    </row>
    <row r="78" spans="1:9" s="24" customFormat="1" ht="17.25" customHeight="1" x14ac:dyDescent="0.25">
      <c r="A78" s="21" t="s">
        <v>102</v>
      </c>
      <c r="B78" s="22"/>
      <c r="C78" s="55" t="s">
        <v>103</v>
      </c>
      <c r="D78" s="15">
        <f>SUM(D79:D81)</f>
        <v>5392000</v>
      </c>
      <c r="E78" s="15">
        <f>SUM(E79:E81)</f>
        <v>5392000</v>
      </c>
      <c r="F78" s="15">
        <f>E78-D78</f>
        <v>0</v>
      </c>
      <c r="G78" s="19"/>
      <c r="H78" s="23"/>
      <c r="I78" s="59"/>
    </row>
    <row r="79" spans="1:9" ht="17.25" customHeight="1" x14ac:dyDescent="0.25">
      <c r="A79" s="46">
        <v>37293</v>
      </c>
      <c r="B79" s="47"/>
      <c r="C79" s="60" t="s">
        <v>104</v>
      </c>
      <c r="D79" s="57">
        <v>1500000</v>
      </c>
      <c r="E79" s="57">
        <f>D79</f>
        <v>1500000</v>
      </c>
      <c r="F79" s="57"/>
      <c r="G79" s="19" t="s">
        <v>44</v>
      </c>
      <c r="H79" s="9"/>
      <c r="I79" s="28"/>
    </row>
    <row r="80" spans="1:9" ht="17.25" customHeight="1" x14ac:dyDescent="0.25">
      <c r="A80" s="46"/>
      <c r="B80" s="47"/>
      <c r="C80" s="60" t="s">
        <v>105</v>
      </c>
      <c r="D80" s="57">
        <v>1920000</v>
      </c>
      <c r="E80" s="57">
        <f>D80</f>
        <v>1920000</v>
      </c>
      <c r="F80" s="57"/>
      <c r="G80" s="19" t="s">
        <v>44</v>
      </c>
      <c r="H80" s="9"/>
      <c r="I80" s="28"/>
    </row>
    <row r="81" spans="1:9" ht="17.25" customHeight="1" x14ac:dyDescent="0.25">
      <c r="A81" s="46"/>
      <c r="B81" s="47"/>
      <c r="C81" s="60" t="s">
        <v>106</v>
      </c>
      <c r="D81" s="57">
        <v>1972000</v>
      </c>
      <c r="E81" s="57">
        <v>1972000</v>
      </c>
      <c r="F81" s="57"/>
      <c r="G81" s="19"/>
      <c r="H81" s="9"/>
      <c r="I81" s="28"/>
    </row>
    <row r="82" spans="1:9" s="52" customFormat="1" ht="22.5" customHeight="1" x14ac:dyDescent="0.25">
      <c r="A82" s="33" t="s">
        <v>107</v>
      </c>
      <c r="B82" s="33"/>
      <c r="C82" s="34" t="s">
        <v>108</v>
      </c>
      <c r="D82" s="50">
        <f>SUM(D84:D88)</f>
        <v>22100000</v>
      </c>
      <c r="E82" s="50">
        <f>SUM(E84:E88)</f>
        <v>22100000</v>
      </c>
      <c r="F82" s="50">
        <f>E82-D82</f>
        <v>0</v>
      </c>
      <c r="G82" s="61"/>
      <c r="H82" s="51"/>
      <c r="I82" s="62"/>
    </row>
    <row r="83" spans="1:9" s="24" customFormat="1" ht="17.25" customHeight="1" x14ac:dyDescent="0.2">
      <c r="A83" s="44" t="s">
        <v>109</v>
      </c>
      <c r="B83" s="63"/>
      <c r="C83" s="55" t="s">
        <v>110</v>
      </c>
      <c r="D83" s="58"/>
      <c r="E83" s="58"/>
      <c r="F83" s="58"/>
      <c r="G83" s="22"/>
      <c r="H83" s="23"/>
      <c r="I83" s="59"/>
    </row>
    <row r="84" spans="1:9" ht="17.25" customHeight="1" x14ac:dyDescent="0.25">
      <c r="A84" s="64"/>
      <c r="B84" s="47"/>
      <c r="C84" s="41" t="s">
        <v>111</v>
      </c>
      <c r="D84" s="57">
        <v>2500000</v>
      </c>
      <c r="E84" s="57">
        <v>2500000</v>
      </c>
      <c r="F84" s="57">
        <f>E84-D84</f>
        <v>0</v>
      </c>
      <c r="G84" s="19" t="s">
        <v>44</v>
      </c>
      <c r="H84" s="9"/>
      <c r="I84" s="28"/>
    </row>
    <row r="85" spans="1:9" ht="17.25" customHeight="1" x14ac:dyDescent="0.25">
      <c r="A85" s="64"/>
      <c r="B85" s="47"/>
      <c r="C85" s="41" t="s">
        <v>112</v>
      </c>
      <c r="D85" s="57">
        <v>1200000</v>
      </c>
      <c r="E85" s="57">
        <v>1200000</v>
      </c>
      <c r="F85" s="57">
        <f>E85-D85</f>
        <v>0</v>
      </c>
      <c r="G85" s="19"/>
      <c r="H85" s="9"/>
      <c r="I85" s="28"/>
    </row>
    <row r="86" spans="1:9" s="24" customFormat="1" ht="17.25" customHeight="1" x14ac:dyDescent="0.2">
      <c r="A86" s="65">
        <v>38050</v>
      </c>
      <c r="B86" s="63"/>
      <c r="C86" s="55" t="s">
        <v>113</v>
      </c>
      <c r="D86" s="58"/>
      <c r="E86" s="58"/>
      <c r="F86" s="58"/>
      <c r="G86" s="19" t="s">
        <v>44</v>
      </c>
      <c r="H86" s="23"/>
      <c r="I86" s="59"/>
    </row>
    <row r="87" spans="1:9" ht="17.25" customHeight="1" x14ac:dyDescent="0.25">
      <c r="A87" s="46"/>
      <c r="B87" s="19">
        <v>1</v>
      </c>
      <c r="C87" s="41" t="s">
        <v>114</v>
      </c>
      <c r="D87" s="57">
        <v>10000000</v>
      </c>
      <c r="E87" s="57">
        <v>10000000</v>
      </c>
      <c r="F87" s="57"/>
      <c r="G87" s="19" t="s">
        <v>44</v>
      </c>
      <c r="H87" s="9"/>
      <c r="I87" s="28"/>
    </row>
    <row r="88" spans="1:9" ht="17.25" customHeight="1" x14ac:dyDescent="0.25">
      <c r="A88" s="46"/>
      <c r="B88" s="19"/>
      <c r="C88" s="48" t="s">
        <v>115</v>
      </c>
      <c r="D88" s="49">
        <v>8400000</v>
      </c>
      <c r="E88" s="49">
        <v>8400000</v>
      </c>
      <c r="F88" s="49"/>
      <c r="G88" s="19" t="s">
        <v>44</v>
      </c>
      <c r="H88" s="9"/>
      <c r="I88" s="28"/>
    </row>
    <row r="89" spans="1:9" s="24" customFormat="1" ht="22.5" customHeight="1" x14ac:dyDescent="0.25">
      <c r="A89" s="22" t="s">
        <v>116</v>
      </c>
      <c r="B89" s="22"/>
      <c r="C89" s="34" t="s">
        <v>117</v>
      </c>
      <c r="D89" s="50">
        <f>SUM(D91:D96)</f>
        <v>10600000</v>
      </c>
      <c r="E89" s="50">
        <f>SUM(E90:E96)</f>
        <v>8600000</v>
      </c>
      <c r="F89" s="50">
        <f>E89-D89</f>
        <v>-2000000</v>
      </c>
      <c r="G89" s="61"/>
      <c r="H89" s="23"/>
      <c r="I89" s="28"/>
    </row>
    <row r="90" spans="1:9" s="24" customFormat="1" ht="15.75" customHeight="1" x14ac:dyDescent="0.25">
      <c r="A90" s="21" t="s">
        <v>118</v>
      </c>
      <c r="B90" s="22"/>
      <c r="C90" s="55" t="s">
        <v>119</v>
      </c>
      <c r="D90" s="15"/>
      <c r="E90" s="15"/>
      <c r="F90" s="15"/>
      <c r="G90" s="19"/>
      <c r="H90" s="23"/>
      <c r="I90" s="28"/>
    </row>
    <row r="91" spans="1:9" s="24" customFormat="1" ht="15.75" customHeight="1" x14ac:dyDescent="0.25">
      <c r="A91" s="21"/>
      <c r="B91" s="22"/>
      <c r="C91" s="48" t="s">
        <v>120</v>
      </c>
      <c r="D91" s="49">
        <v>700000</v>
      </c>
      <c r="E91" s="49">
        <v>700000</v>
      </c>
      <c r="F91" s="49">
        <f>E91-D91</f>
        <v>0</v>
      </c>
      <c r="G91" s="19" t="s">
        <v>44</v>
      </c>
      <c r="H91" s="23"/>
      <c r="I91" s="28"/>
    </row>
    <row r="92" spans="1:9" s="24" customFormat="1" ht="15.75" customHeight="1" x14ac:dyDescent="0.25">
      <c r="A92" s="21"/>
      <c r="B92" s="22"/>
      <c r="C92" s="60" t="s">
        <v>121</v>
      </c>
      <c r="D92" s="66">
        <v>2000000</v>
      </c>
      <c r="E92" s="66">
        <v>0</v>
      </c>
      <c r="F92" s="49">
        <f t="shared" ref="F92:F96" si="10">E92-D92</f>
        <v>-2000000</v>
      </c>
      <c r="G92" s="19" t="s">
        <v>44</v>
      </c>
      <c r="H92" s="23"/>
      <c r="I92" s="28"/>
    </row>
    <row r="93" spans="1:9" s="24" customFormat="1" ht="15.75" customHeight="1" x14ac:dyDescent="0.25">
      <c r="A93" s="21"/>
      <c r="B93" s="22"/>
      <c r="C93" s="60" t="s">
        <v>122</v>
      </c>
      <c r="D93" s="66">
        <v>400000</v>
      </c>
      <c r="E93" s="66">
        <v>400000</v>
      </c>
      <c r="F93" s="49">
        <f t="shared" si="10"/>
        <v>0</v>
      </c>
      <c r="G93" s="19"/>
      <c r="H93" s="23"/>
      <c r="I93" s="28"/>
    </row>
    <row r="94" spans="1:9" s="69" customFormat="1" ht="24" customHeight="1" x14ac:dyDescent="0.25">
      <c r="A94" s="21" t="s">
        <v>123</v>
      </c>
      <c r="B94" s="22"/>
      <c r="C94" s="67" t="s">
        <v>124</v>
      </c>
      <c r="D94" s="15"/>
      <c r="E94" s="15"/>
      <c r="F94" s="49">
        <f t="shared" si="10"/>
        <v>0</v>
      </c>
      <c r="G94" s="19"/>
      <c r="H94" s="68"/>
      <c r="I94" s="28"/>
    </row>
    <row r="95" spans="1:9" ht="15.75" customHeight="1" x14ac:dyDescent="0.25">
      <c r="A95" s="40"/>
      <c r="B95" s="19"/>
      <c r="C95" s="41" t="s">
        <v>125</v>
      </c>
      <c r="D95" s="27">
        <v>3500000</v>
      </c>
      <c r="E95" s="27">
        <v>3500000</v>
      </c>
      <c r="F95" s="49">
        <f t="shared" si="10"/>
        <v>0</v>
      </c>
      <c r="G95" s="19" t="s">
        <v>44</v>
      </c>
      <c r="H95" s="9"/>
      <c r="I95" s="28"/>
    </row>
    <row r="96" spans="1:9" ht="15.75" customHeight="1" x14ac:dyDescent="0.25">
      <c r="A96" s="40"/>
      <c r="B96" s="19"/>
      <c r="C96" s="41" t="s">
        <v>126</v>
      </c>
      <c r="D96" s="27">
        <v>4000000</v>
      </c>
      <c r="E96" s="27">
        <v>4000000</v>
      </c>
      <c r="F96" s="49">
        <f t="shared" si="10"/>
        <v>0</v>
      </c>
      <c r="G96" s="19" t="s">
        <v>44</v>
      </c>
      <c r="H96" s="9"/>
      <c r="I96" s="28"/>
    </row>
    <row r="97" spans="1:9" s="72" customFormat="1" ht="30" customHeight="1" x14ac:dyDescent="0.25">
      <c r="A97" s="22" t="s">
        <v>127</v>
      </c>
      <c r="B97" s="22"/>
      <c r="C97" s="70" t="s">
        <v>128</v>
      </c>
      <c r="D97" s="35">
        <f>SUM(D99,D101)</f>
        <v>68939605</v>
      </c>
      <c r="E97" s="35">
        <f>SUM(E99:E101)</f>
        <v>68400000</v>
      </c>
      <c r="F97" s="35">
        <f>E97-D97</f>
        <v>-539605</v>
      </c>
      <c r="G97" s="61"/>
      <c r="H97" s="71"/>
    </row>
    <row r="98" spans="1:9" s="24" customFormat="1" ht="15.75" customHeight="1" x14ac:dyDescent="0.2">
      <c r="A98" s="44" t="s">
        <v>129</v>
      </c>
      <c r="B98" s="63"/>
      <c r="C98" s="55" t="s">
        <v>130</v>
      </c>
      <c r="D98" s="58"/>
      <c r="E98" s="58"/>
      <c r="F98" s="58"/>
      <c r="G98" s="22"/>
      <c r="H98" s="23"/>
    </row>
    <row r="99" spans="1:9" ht="15.75" customHeight="1" x14ac:dyDescent="0.25">
      <c r="A99" s="46">
        <v>37012</v>
      </c>
      <c r="B99" s="47"/>
      <c r="C99" s="41" t="s">
        <v>131</v>
      </c>
      <c r="D99" s="57">
        <v>539605</v>
      </c>
      <c r="E99" s="57">
        <v>0</v>
      </c>
      <c r="F99" s="57">
        <f>E99-D99</f>
        <v>-539605</v>
      </c>
      <c r="G99" s="19" t="s">
        <v>44</v>
      </c>
      <c r="H99" s="9"/>
    </row>
    <row r="100" spans="1:9" s="24" customFormat="1" ht="15.75" customHeight="1" x14ac:dyDescent="0.25">
      <c r="A100" s="44" t="s">
        <v>132</v>
      </c>
      <c r="B100" s="54"/>
      <c r="C100" s="55" t="s">
        <v>133</v>
      </c>
      <c r="D100" s="58"/>
      <c r="E100" s="58"/>
      <c r="F100" s="57">
        <f t="shared" ref="F100:F101" si="11">E100-D100</f>
        <v>0</v>
      </c>
      <c r="G100" s="22"/>
      <c r="H100" s="23"/>
    </row>
    <row r="101" spans="1:9" ht="15.75" customHeight="1" x14ac:dyDescent="0.25">
      <c r="A101" s="46">
        <v>37014</v>
      </c>
      <c r="B101" s="47"/>
      <c r="C101" s="41" t="s">
        <v>134</v>
      </c>
      <c r="D101" s="57">
        <v>68400000</v>
      </c>
      <c r="E101" s="57">
        <v>68400000</v>
      </c>
      <c r="F101" s="57">
        <f t="shared" si="11"/>
        <v>0</v>
      </c>
      <c r="G101" s="19" t="s">
        <v>44</v>
      </c>
      <c r="H101" s="9"/>
    </row>
    <row r="102" spans="1:9" s="24" customFormat="1" ht="21.75" customHeight="1" x14ac:dyDescent="0.25">
      <c r="A102" s="22"/>
      <c r="B102" s="22"/>
      <c r="C102" s="73" t="s">
        <v>135</v>
      </c>
      <c r="D102" s="31">
        <f>SUM(D18,D37,D82,D89,D97)</f>
        <v>1659505709</v>
      </c>
      <c r="E102" s="31">
        <f>E97+E89+E82+E37+E18</f>
        <v>1558093259</v>
      </c>
      <c r="F102" s="31">
        <f>E102-D102</f>
        <v>-101412450</v>
      </c>
      <c r="G102" s="74"/>
      <c r="H102" s="23"/>
    </row>
    <row r="103" spans="1:9" s="24" customFormat="1" ht="21.75" customHeight="1" x14ac:dyDescent="0.25">
      <c r="A103" s="22"/>
      <c r="B103" s="22"/>
      <c r="C103" s="75" t="s">
        <v>136</v>
      </c>
      <c r="D103" s="76">
        <f>D16-D102</f>
        <v>-41461334</v>
      </c>
      <c r="E103" s="76">
        <v>-34689972</v>
      </c>
      <c r="F103" s="76">
        <f>D103-E103</f>
        <v>-6771362</v>
      </c>
      <c r="G103" s="77"/>
      <c r="H103" s="23"/>
      <c r="I103" s="59"/>
    </row>
    <row r="104" spans="1:9" ht="21.75" customHeight="1" x14ac:dyDescent="0.25">
      <c r="A104" s="19">
        <v>6</v>
      </c>
      <c r="B104" s="21"/>
      <c r="C104" s="78" t="s">
        <v>137</v>
      </c>
      <c r="D104" s="79"/>
      <c r="E104" s="79"/>
      <c r="F104" s="79"/>
      <c r="G104" s="80"/>
      <c r="H104" s="9"/>
    </row>
    <row r="105" spans="1:9" s="24" customFormat="1" ht="15.75" customHeight="1" x14ac:dyDescent="0.25">
      <c r="A105" s="81" t="s">
        <v>138</v>
      </c>
      <c r="B105" s="21"/>
      <c r="C105" s="82" t="s">
        <v>139</v>
      </c>
      <c r="D105" s="83"/>
      <c r="E105" s="83"/>
      <c r="F105" s="83"/>
      <c r="G105" s="22"/>
      <c r="H105" s="23"/>
    </row>
    <row r="106" spans="1:9" s="24" customFormat="1" ht="15.75" customHeight="1" x14ac:dyDescent="0.25">
      <c r="A106" s="19" t="s">
        <v>140</v>
      </c>
      <c r="B106" s="21"/>
      <c r="C106" s="84" t="s">
        <v>141</v>
      </c>
      <c r="D106" s="85"/>
      <c r="E106" s="85"/>
      <c r="F106" s="85"/>
      <c r="G106" s="86"/>
      <c r="H106" s="23"/>
    </row>
    <row r="107" spans="1:9" s="24" customFormat="1" ht="15.75" customHeight="1" x14ac:dyDescent="0.25">
      <c r="A107" s="19" t="s">
        <v>142</v>
      </c>
      <c r="B107" s="21"/>
      <c r="C107" s="84" t="s">
        <v>143</v>
      </c>
      <c r="D107" s="18">
        <v>8939605</v>
      </c>
      <c r="E107" s="18">
        <f>D107</f>
        <v>8939605</v>
      </c>
      <c r="F107" s="18"/>
      <c r="G107" s="87"/>
      <c r="H107" s="23"/>
    </row>
    <row r="108" spans="1:9" s="24" customFormat="1" ht="15.75" customHeight="1" x14ac:dyDescent="0.25">
      <c r="A108" s="19" t="s">
        <v>144</v>
      </c>
      <c r="B108" s="21"/>
      <c r="C108" s="84" t="s">
        <v>145</v>
      </c>
      <c r="D108" s="18">
        <v>1000780</v>
      </c>
      <c r="E108" s="18">
        <f t="shared" ref="E108:E111" si="12">D108</f>
        <v>1000780</v>
      </c>
      <c r="F108" s="18"/>
      <c r="G108" s="87"/>
      <c r="H108" s="23"/>
    </row>
    <row r="109" spans="1:9" s="24" customFormat="1" ht="15.75" customHeight="1" x14ac:dyDescent="0.25">
      <c r="A109" s="19" t="s">
        <v>146</v>
      </c>
      <c r="B109" s="21"/>
      <c r="C109" s="84" t="s">
        <v>147</v>
      </c>
      <c r="D109" s="18">
        <v>360499</v>
      </c>
      <c r="E109" s="18">
        <f t="shared" si="12"/>
        <v>360499</v>
      </c>
      <c r="F109" s="18"/>
      <c r="G109" s="87"/>
      <c r="H109" s="23"/>
    </row>
    <row r="110" spans="1:9" s="24" customFormat="1" ht="15.75" customHeight="1" x14ac:dyDescent="0.25">
      <c r="A110" s="19" t="s">
        <v>148</v>
      </c>
      <c r="B110" s="21"/>
      <c r="C110" s="84" t="s">
        <v>149</v>
      </c>
      <c r="D110" s="18">
        <v>31000000</v>
      </c>
      <c r="E110" s="18">
        <f t="shared" si="12"/>
        <v>31000000</v>
      </c>
      <c r="F110" s="18"/>
      <c r="G110" s="87"/>
      <c r="H110" s="23"/>
    </row>
    <row r="111" spans="1:9" s="24" customFormat="1" ht="15.75" customHeight="1" x14ac:dyDescent="0.25">
      <c r="A111" s="19" t="s">
        <v>150</v>
      </c>
      <c r="B111" s="21"/>
      <c r="C111" s="84" t="s">
        <v>151</v>
      </c>
      <c r="D111" s="18">
        <v>160450</v>
      </c>
      <c r="E111" s="18">
        <f t="shared" si="12"/>
        <v>160450</v>
      </c>
      <c r="F111" s="18"/>
      <c r="G111" s="87"/>
      <c r="H111" s="23"/>
    </row>
    <row r="112" spans="1:9" s="24" customFormat="1" ht="15.75" customHeight="1" x14ac:dyDescent="0.25">
      <c r="A112" s="22"/>
      <c r="B112" s="22"/>
      <c r="C112" s="17" t="s">
        <v>152</v>
      </c>
      <c r="D112" s="18">
        <f>SUM(D106:D111)</f>
        <v>41461334</v>
      </c>
      <c r="E112" s="18">
        <f>D112</f>
        <v>41461334</v>
      </c>
      <c r="F112" s="18"/>
      <c r="G112" s="87"/>
      <c r="H112" s="23"/>
    </row>
    <row r="113" spans="1:8" s="24" customFormat="1" ht="20.25" customHeight="1" x14ac:dyDescent="0.25">
      <c r="A113" s="88"/>
      <c r="B113" s="88"/>
      <c r="C113" s="89" t="s">
        <v>153</v>
      </c>
      <c r="D113" s="90">
        <f>D103+D112</f>
        <v>0</v>
      </c>
      <c r="E113" s="90"/>
      <c r="F113" s="90">
        <f>F103</f>
        <v>-6771362</v>
      </c>
      <c r="G113" s="91"/>
      <c r="H113" s="23"/>
    </row>
    <row r="114" spans="1:8" ht="15" customHeight="1" x14ac:dyDescent="0.25">
      <c r="A114" s="92"/>
      <c r="B114" s="93"/>
      <c r="C114" s="94"/>
      <c r="D114" s="95" t="s">
        <v>154</v>
      </c>
      <c r="E114" s="95"/>
      <c r="F114" s="95"/>
      <c r="G114" s="95"/>
      <c r="H114" s="96"/>
    </row>
    <row r="115" spans="1:8" ht="15.75" customHeight="1" x14ac:dyDescent="0.25">
      <c r="A115" s="92"/>
      <c r="B115" s="92"/>
      <c r="C115" s="97"/>
      <c r="D115" s="98" t="s">
        <v>155</v>
      </c>
      <c r="E115" s="98"/>
      <c r="F115" s="98"/>
      <c r="G115" s="98"/>
      <c r="H115" s="99"/>
    </row>
    <row r="116" spans="1:8" x14ac:dyDescent="0.25">
      <c r="A116" s="100"/>
      <c r="B116" s="100"/>
      <c r="C116" s="101"/>
      <c r="D116" s="102"/>
      <c r="E116" s="102"/>
      <c r="F116" s="102"/>
      <c r="G116" s="103"/>
    </row>
    <row r="117" spans="1:8" x14ac:dyDescent="0.25">
      <c r="A117" s="100"/>
      <c r="B117" s="100"/>
      <c r="C117" s="101"/>
      <c r="D117" s="102"/>
      <c r="E117" s="102"/>
      <c r="F117" s="102"/>
      <c r="G117" s="103"/>
    </row>
    <row r="118" spans="1:8" x14ac:dyDescent="0.25">
      <c r="A118" s="100"/>
      <c r="B118" s="100"/>
      <c r="C118" s="101"/>
      <c r="D118" s="104" t="s">
        <v>156</v>
      </c>
      <c r="E118" s="104"/>
      <c r="F118" s="104"/>
      <c r="G118" s="104"/>
    </row>
  </sheetData>
  <mergeCells count="10">
    <mergeCell ref="A113:B113"/>
    <mergeCell ref="D114:G114"/>
    <mergeCell ref="D115:G115"/>
    <mergeCell ref="D118:G118"/>
    <mergeCell ref="A1:H1"/>
    <mergeCell ref="A2:B3"/>
    <mergeCell ref="C2:C3"/>
    <mergeCell ref="D2:E2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Pemdes Telgawah</dc:creator>
  <cp:lastModifiedBy>Pemdes Telgawah</cp:lastModifiedBy>
  <dcterms:created xsi:type="dcterms:W3CDTF">2025-02-17T04:19:43Z</dcterms:created>
  <dcterms:modified xsi:type="dcterms:W3CDTF">2025-02-17T04:20:13Z</dcterms:modified>
</cp:coreProperties>
</file>