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lgawah 2024\perdes\1 Perdes LRA\"/>
    </mc:Choice>
  </mc:AlternateContent>
  <xr:revisionPtr revIDLastSave="0" documentId="13_ncr:1_{F8EB7FD7-6D6A-4701-B38C-D5551C706307}" xr6:coauthVersionLast="47" xr6:coauthVersionMax="47" xr10:uidLastSave="{00000000-0000-0000-0000-000000000000}"/>
  <bookViews>
    <workbookView xWindow="-110" yWindow="-110" windowWidth="19420" windowHeight="10300" xr2:uid="{0405671D-CBCE-462E-97E7-E39B823975FF}"/>
  </bookViews>
  <sheets>
    <sheet name="Sheet1" sheetId="1" r:id="rId1"/>
  </sheets>
  <definedNames>
    <definedName name="_xlnm.Print_Area" localSheetId="0">Sheet1!$A$1:$F$123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8" i="1" l="1"/>
  <c r="F106" i="1"/>
  <c r="E106" i="1"/>
  <c r="E16" i="1"/>
  <c r="D106" i="1"/>
  <c r="F105" i="1"/>
  <c r="E105" i="1"/>
  <c r="D75" i="1"/>
  <c r="D72" i="1"/>
  <c r="D65" i="1"/>
  <c r="F66" i="1"/>
  <c r="A45" i="1"/>
  <c r="D7" i="1"/>
  <c r="D115" i="1"/>
  <c r="E115" i="1" s="1"/>
  <c r="D109" i="1"/>
  <c r="D117" i="1" s="1"/>
  <c r="E117" i="1" s="1"/>
  <c r="F104" i="1"/>
  <c r="F102" i="1"/>
  <c r="E100" i="1"/>
  <c r="D100" i="1"/>
  <c r="F99" i="1"/>
  <c r="F97" i="1"/>
  <c r="F95" i="1"/>
  <c r="F93" i="1"/>
  <c r="F92" i="1"/>
  <c r="F91" i="1"/>
  <c r="F90" i="1"/>
  <c r="F88" i="1"/>
  <c r="E86" i="1"/>
  <c r="D86" i="1"/>
  <c r="F85" i="1"/>
  <c r="F84" i="1"/>
  <c r="F83" i="1"/>
  <c r="F82" i="1"/>
  <c r="F81" i="1"/>
  <c r="F80" i="1"/>
  <c r="F78" i="1"/>
  <c r="F77" i="1"/>
  <c r="E75" i="1"/>
  <c r="F74" i="1"/>
  <c r="F73" i="1"/>
  <c r="E72" i="1"/>
  <c r="F71" i="1"/>
  <c r="F70" i="1"/>
  <c r="F69" i="1"/>
  <c r="D68" i="1"/>
  <c r="F67" i="1"/>
  <c r="E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E38" i="1"/>
  <c r="D38" i="1"/>
  <c r="F37" i="1"/>
  <c r="F36" i="1"/>
  <c r="F35" i="1"/>
  <c r="F34" i="1"/>
  <c r="E33" i="1"/>
  <c r="D33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E18" i="1"/>
  <c r="D18" i="1"/>
  <c r="F15" i="1"/>
  <c r="F14" i="1"/>
  <c r="D13" i="1"/>
  <c r="F13" i="1" s="1"/>
  <c r="F12" i="1"/>
  <c r="E7" i="1"/>
  <c r="F72" i="1" l="1"/>
  <c r="F16" i="1"/>
  <c r="F65" i="1"/>
  <c r="D16" i="1"/>
  <c r="F38" i="1"/>
  <c r="F75" i="1"/>
  <c r="F86" i="1"/>
  <c r="F100" i="1"/>
  <c r="E109" i="1"/>
  <c r="D32" i="1"/>
  <c r="D105" i="1" s="1"/>
  <c r="F33" i="1"/>
  <c r="E68" i="1"/>
  <c r="F68" i="1" s="1"/>
  <c r="F18" i="1"/>
  <c r="D118" i="1" l="1"/>
  <c r="E32" i="1"/>
  <c r="F32" i="1" s="1"/>
</calcChain>
</file>

<file path=xl/sharedStrings.xml><?xml version="1.0" encoding="utf-8"?>
<sst xmlns="http://schemas.openxmlformats.org/spreadsheetml/2006/main" count="160" uniqueCount="159">
  <si>
    <t>KODE REK</t>
  </si>
  <si>
    <t>URAIAN</t>
  </si>
  <si>
    <t>ANGGARAN (RP)</t>
  </si>
  <si>
    <t>SEMULA</t>
  </si>
  <si>
    <t>PENDAPATAN</t>
  </si>
  <si>
    <t>4.1.</t>
  </si>
  <si>
    <t>Pendapatan Asli Desa</t>
  </si>
  <si>
    <t>4.2.</t>
  </si>
  <si>
    <t>Pendapatan Transfer</t>
  </si>
  <si>
    <t>4.2.1.</t>
  </si>
  <si>
    <t>Dana Desa</t>
  </si>
  <si>
    <t>4.2.2.</t>
  </si>
  <si>
    <t>Bagi Hasil Pajak dan Retribusi</t>
  </si>
  <si>
    <t>4.2.3.</t>
  </si>
  <si>
    <t>Alokasi Dana Desa</t>
  </si>
  <si>
    <t>4.2.4.</t>
  </si>
  <si>
    <t>Bantuan Keuangan Provinsi</t>
  </si>
  <si>
    <t>4.2.5.</t>
  </si>
  <si>
    <t>Bantuan Keuangan Kabupaten/Kota</t>
  </si>
  <si>
    <t>4.3.</t>
  </si>
  <si>
    <t>Pendapatan Lain-lain</t>
  </si>
  <si>
    <t>4.3.5.</t>
  </si>
  <si>
    <t>Koreksi Kesalahan Belanja Tahun-tahun Sebelumnya</t>
  </si>
  <si>
    <t>4.3.6.</t>
  </si>
  <si>
    <t>Bunga Bank</t>
  </si>
  <si>
    <t>JUMLAH PENDAPATAN</t>
  </si>
  <si>
    <t>BIDANG PENYELENGGARAN PEMERINTAHAN DESA</t>
  </si>
  <si>
    <t>Penyediaan Penghasilan Tetap dan Tunjangan Kepala Desa</t>
  </si>
  <si>
    <t>Penyediaan Penghasilan Tetap dan Tunjangan Perangkat Desa</t>
  </si>
  <si>
    <t>Penyediaan Jaminan Sosial bagi Kepala Desa ,Perangkat Desa dan BPD</t>
  </si>
  <si>
    <t>Penyediaan Operasional Pemerintah Desa (ATK, Honor PKPKD dan PPKD,</t>
  </si>
  <si>
    <t>Penyediaan Tunjangan BPD</t>
  </si>
  <si>
    <t>Operasional Pemerintah Desa dari DD 3%</t>
  </si>
  <si>
    <t>1.2.</t>
  </si>
  <si>
    <t xml:space="preserve">Pemeliharaan Gedung/Prasarana Kantor Desa </t>
  </si>
  <si>
    <t>Musdes Pertanggungjawaban LRA 2022</t>
  </si>
  <si>
    <t>Musrenbangdes penetapan APBDes TA 2024</t>
  </si>
  <si>
    <t>Musdes penetapan APBDEsa Perubahan TA 2023</t>
  </si>
  <si>
    <t>Musdes RKPDES 2024 / musrenbangdes</t>
  </si>
  <si>
    <t xml:space="preserve">Pengembangan Sistem Informasi Desa </t>
  </si>
  <si>
    <t>Pelantikan BPD ( PAW)</t>
  </si>
  <si>
    <t>BIDANG PELAKSANAAN PEMBANGUNAN DESA</t>
  </si>
  <si>
    <t>2.1</t>
  </si>
  <si>
    <t>Sub Bidang Pendidikan</t>
  </si>
  <si>
    <t>Operasonal Madrasah Diniyah</t>
  </si>
  <si>
    <t>Operasional PAUD</t>
  </si>
  <si>
    <t>Sosialisasi Gaspoll 12 tahun</t>
  </si>
  <si>
    <t>Peningkatan Sarana Prasarana Perpustakaan/ Taman Bacaan Desa/ Sang gar Belajar Milik Desa</t>
  </si>
  <si>
    <t>2.2</t>
  </si>
  <si>
    <t>Sub Bidang Kesehatan</t>
  </si>
  <si>
    <t>kelas ibu balita</t>
  </si>
  <si>
    <t>kelas balita Stunting</t>
  </si>
  <si>
    <t>Pemberantasan Sarang Nyamuk</t>
  </si>
  <si>
    <t>Survei Mawas Diri ( SMD)</t>
  </si>
  <si>
    <t>Musyawarah Masyarakat Desa ( MMD)</t>
  </si>
  <si>
    <t>Rembug Stunting</t>
  </si>
  <si>
    <t>Pemeriksaan Air BPSPAM</t>
  </si>
  <si>
    <t>Monitoring Desa STBM</t>
  </si>
  <si>
    <t>Pendampingan Kasus Resti oleh Kader Telponi</t>
  </si>
  <si>
    <t>Parkesmas</t>
  </si>
  <si>
    <t>Pencarian Dahak TBC</t>
  </si>
  <si>
    <t>Rujukan Balita Gangguan Pertumbuhan</t>
  </si>
  <si>
    <t>Penanganan ODGJ</t>
  </si>
  <si>
    <t>Posyandu Balita</t>
  </si>
  <si>
    <t>Posyandu Lansia</t>
  </si>
  <si>
    <t>Kelas Ibu Hamil</t>
  </si>
  <si>
    <t>Pembentukan Posyandu Remaja</t>
  </si>
  <si>
    <t>Posyandu Remaja</t>
  </si>
  <si>
    <t>Bimtek STBM</t>
  </si>
  <si>
    <t>Bimtek Pengukuran Antropometri</t>
  </si>
  <si>
    <t>Bimtek Kader TBC, Posbindu, Dll</t>
  </si>
  <si>
    <t>Penyelenggaraan Desa Siaga Kesehatan (FKD)</t>
  </si>
  <si>
    <t xml:space="preserve">Pemeliharaan Sarana Prasarana Posyandu/Polindes/PKD </t>
  </si>
  <si>
    <t>Penyelenggaraan  Posbindu (PIK Remaja, Insentif kader Posbindu</t>
  </si>
  <si>
    <t>Penyelenggaraan  PPKBD dan Sub PPKBD (Pendataan, Insentif kader Posb</t>
  </si>
  <si>
    <t xml:space="preserve">Penyelenggaraan Kegiatan Konvergensi PencegahanStunting </t>
  </si>
  <si>
    <t>2.3</t>
  </si>
  <si>
    <t>Sub Bidang Pekerjaan Umum dan Penataan Ruang</t>
  </si>
  <si>
    <t>Pemeliharaan Jalan Usaha Tani</t>
  </si>
  <si>
    <t xml:space="preserve">Pembangunan Trotoar Jalan dan Lampu Jalan masuk Desa Rt 05 </t>
  </si>
  <si>
    <t>2.4</t>
  </si>
  <si>
    <t>Sub Bidang Kawasan Pemukiman</t>
  </si>
  <si>
    <t>Pembangunan/Rehabilitasi/Peningkatan Fasilitas Pengelolaan Sampah</t>
  </si>
  <si>
    <t>Pembangunan/Rehabilitasi/Peningkatan Taman/Taman Bermain Anak Milik Desa</t>
  </si>
  <si>
    <t>Pemugaran/ Rehabilitasi RTLH</t>
  </si>
  <si>
    <t>2.6</t>
  </si>
  <si>
    <t>Sub Bidang Perhubungan, Komunikasi dan Informatika</t>
  </si>
  <si>
    <t xml:space="preserve">Penyelenggaraan Informasi Publik Desa (Poster, Baliho Dll) </t>
  </si>
  <si>
    <t>Informasi Publik Media Cetak</t>
  </si>
  <si>
    <t>BIDANG PEMBINAAN KEMASYARAKATAN</t>
  </si>
  <si>
    <t>3.3.</t>
  </si>
  <si>
    <t>Sub Bidang Kepemudaan dan Olahraga</t>
  </si>
  <si>
    <t>Pemeliharaan Lapangan Volley ( Lampu, cat dll)</t>
  </si>
  <si>
    <t>Karangtaruna</t>
  </si>
  <si>
    <t xml:space="preserve">Pelatihan Pembinaan Lembaga Kemasyarakatan </t>
  </si>
  <si>
    <t>Bimtek dan Konsildasi BPD</t>
  </si>
  <si>
    <t>Bimtek dan Konsildasi LPMD</t>
  </si>
  <si>
    <t>Bimtek dan Konsildasi Rt dan Rw</t>
  </si>
  <si>
    <t>Bimtek dan Konsildasi PKK</t>
  </si>
  <si>
    <t>Bimtek dan Konsildasi LINMAS</t>
  </si>
  <si>
    <t xml:space="preserve">Dukungan Kegiatan dan Operasional KPMD </t>
  </si>
  <si>
    <t>BIDANG PEMBERDAYAAN MASYARAKAT</t>
  </si>
  <si>
    <t>Sub Bidang Pertanian dan Peternakan</t>
  </si>
  <si>
    <t>Peningkatan Produksi Peternakan  (alat produksi/pengelolaan/kandang)</t>
  </si>
  <si>
    <t>4.3</t>
  </si>
  <si>
    <t>Sub Bidang Peningkatan Kapasitas Aparatur Desa</t>
  </si>
  <si>
    <t>Bimtek Siskeudes</t>
  </si>
  <si>
    <t>Pelatihan SID New</t>
  </si>
  <si>
    <t>Kegiatan Bersama Sosialisasi Hukum</t>
  </si>
  <si>
    <t>Program Jaga Desa</t>
  </si>
  <si>
    <t>4.4</t>
  </si>
  <si>
    <t>Sub Bidang Pemberdayaan Perempuan, Perlindungan Anak dan Keluarga</t>
  </si>
  <si>
    <t>Kegiatan KPAD</t>
  </si>
  <si>
    <t>4.6.</t>
  </si>
  <si>
    <t>Sub Bidang Dukungan Penanaman Modal</t>
  </si>
  <si>
    <t>Pelatihan Pengelolaan BUM Desa (Pelatihan yg dilaksanakan oleh Pemdes)</t>
  </si>
  <si>
    <t>4.7.</t>
  </si>
  <si>
    <t xml:space="preserve">Sub Bidang Perdagangan dan Perindustrian </t>
  </si>
  <si>
    <t xml:space="preserve">Pemeliharaan Pasar Desa/Kios Milik Desa </t>
  </si>
  <si>
    <t>BIDANG PENANGGULANGAN BENCANA, DARURAT DAN MENDESAK DESA</t>
  </si>
  <si>
    <t>5.1.</t>
  </si>
  <si>
    <t>Sub Bidang Penanggulangan Bencana</t>
  </si>
  <si>
    <t xml:space="preserve">Penanggulanan Bencana </t>
  </si>
  <si>
    <t>5.3.</t>
  </si>
  <si>
    <t>Sub Bidang Keadaan Mendesak</t>
  </si>
  <si>
    <t xml:space="preserve">Penanganan Keadaan Mendesak </t>
  </si>
  <si>
    <t>JUMLAH BELANJA</t>
  </si>
  <si>
    <t>SURPLUS / (DEFISIT)</t>
  </si>
  <si>
    <t>PEMBIAYAAN</t>
  </si>
  <si>
    <t>6.1.</t>
  </si>
  <si>
    <t>Penerimaan Pembiayaan</t>
  </si>
  <si>
    <t>6.1.1.</t>
  </si>
  <si>
    <t>SILPA Tahun Sebelumnya</t>
  </si>
  <si>
    <t>6.1.1.01</t>
  </si>
  <si>
    <t>SILPA DD Tahun Sebelumnya</t>
  </si>
  <si>
    <t>6.1.1.02</t>
  </si>
  <si>
    <t>SILPA ADD Tahun Sebelumnya</t>
  </si>
  <si>
    <t>6.1.1.03</t>
  </si>
  <si>
    <t>SILPA DBHPR Tahun Sebelumnya</t>
  </si>
  <si>
    <t>6.1.1.05</t>
  </si>
  <si>
    <t>SILPA BANKEU Kabupaten</t>
  </si>
  <si>
    <t>6.1.1.07</t>
  </si>
  <si>
    <t>SILPA BUNGA BANK/DLL</t>
  </si>
  <si>
    <t>Pengeluaran Pembiayaan</t>
  </si>
  <si>
    <t>Penyertaan Modal Desa</t>
  </si>
  <si>
    <t>PEMBIAYAAN NETTO</t>
  </si>
  <si>
    <t>SISA LEBIH / (KURANG) PEMBIAYAAN ANGGARAN</t>
  </si>
  <si>
    <t>KEPALA DESA  TELGAWAH</t>
  </si>
  <si>
    <t>REALISASI</t>
  </si>
  <si>
    <t>LEBIH/KURANG</t>
  </si>
  <si>
    <t>LAPORAN REALISASI PELAKSANAAN APBDes PEMERINTAH DESA TELGAWAH
TAHUN ANGGARAN 2023</t>
  </si>
  <si>
    <t>PARDI</t>
  </si>
  <si>
    <t>Telgawah,                        2024</t>
  </si>
  <si>
    <r>
      <rPr>
        <b/>
        <u/>
        <sz val="8"/>
        <rFont val="Times New Roman"/>
        <family val="1"/>
      </rPr>
      <t>1</t>
    </r>
    <r>
      <rPr>
        <b/>
        <sz val="8"/>
        <rFont val="Times New Roman"/>
        <family val="1"/>
      </rPr>
      <t>.</t>
    </r>
  </si>
  <si>
    <r>
      <rPr>
        <b/>
        <u/>
        <sz val="8"/>
        <rFont val="Times New Roman"/>
        <family val="1"/>
      </rPr>
      <t>2</t>
    </r>
    <r>
      <rPr>
        <b/>
        <sz val="8"/>
        <rFont val="Times New Roman"/>
        <family val="1"/>
      </rPr>
      <t>.</t>
    </r>
  </si>
  <si>
    <r>
      <rPr>
        <b/>
        <u/>
        <sz val="8"/>
        <rFont val="Times New Roman"/>
        <family val="1"/>
      </rPr>
      <t>3</t>
    </r>
    <r>
      <rPr>
        <b/>
        <sz val="8"/>
        <rFont val="Times New Roman"/>
        <family val="1"/>
      </rPr>
      <t>.</t>
    </r>
  </si>
  <si>
    <r>
      <rPr>
        <b/>
        <u/>
        <sz val="8"/>
        <rFont val="Times New Roman"/>
        <family val="1"/>
      </rPr>
      <t>4</t>
    </r>
    <r>
      <rPr>
        <b/>
        <sz val="8"/>
        <rFont val="Times New Roman"/>
        <family val="1"/>
      </rPr>
      <t>.</t>
    </r>
  </si>
  <si>
    <r>
      <rPr>
        <b/>
        <u/>
        <sz val="8"/>
        <rFont val="Times New Roman"/>
        <family val="1"/>
      </rPr>
      <t>5</t>
    </r>
    <r>
      <rPr>
        <b/>
        <sz val="8"/>
        <rFont val="Times New Roman"/>
        <family val="1"/>
      </rPr>
      <t>.</t>
    </r>
  </si>
  <si>
    <t>BELANJA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</si>
</sst>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_-;\-* #,##0_-;_-* &quot;-&quot;_-;_-@_-"/>
    <numFmt numFmtId="165" formatCode="0."/>
    <numFmt numFmtId="166" formatCode="m\.d\.yy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color rgb="FF000000"/>
      <name val="Bookman Old Style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Bookman Old Style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8"/>
      <color rgb="FF00000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8"/>
      <color rgb="FF000000"/>
      <name val="Times New Roman"/>
      <family val="1"/>
    </font>
    <font>
      <b/>
      <u/>
      <sz val="8"/>
      <name val="Times New Roman"/>
      <family val="1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5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164" fontId="5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164" fontId="4" fillId="2" borderId="1" xfId="1" applyFont="1" applyFill="1" applyBorder="1" applyAlignment="1">
      <alignment vertical="center" wrapText="1"/>
    </xf>
    <xf numFmtId="164" fontId="4" fillId="2" borderId="1" xfId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shrinkToFit="1"/>
    </xf>
    <xf numFmtId="1" fontId="5" fillId="2" borderId="1" xfId="0" applyNumberFormat="1" applyFont="1" applyFill="1" applyBorder="1" applyAlignment="1">
      <alignment horizontal="center" vertical="center" shrinkToFit="1"/>
    </xf>
    <xf numFmtId="1" fontId="5" fillId="2" borderId="1" xfId="0" applyNumberFormat="1" applyFont="1" applyFill="1" applyBorder="1" applyAlignment="1">
      <alignment horizontal="center" vertical="center" wrapText="1" shrinkToFit="1"/>
    </xf>
    <xf numFmtId="165" fontId="11" fillId="2" borderId="1" xfId="0" applyNumberFormat="1" applyFont="1" applyFill="1" applyBorder="1" applyAlignment="1">
      <alignment horizontal="center" vertical="center" shrinkToFit="1"/>
    </xf>
    <xf numFmtId="165" fontId="5" fillId="2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left" vertical="center" wrapText="1"/>
    </xf>
    <xf numFmtId="164" fontId="6" fillId="2" borderId="1" xfId="1" applyFont="1" applyFill="1" applyBorder="1" applyAlignment="1">
      <alignment horizontal="center" vertical="center" wrapText="1"/>
    </xf>
    <xf numFmtId="164" fontId="5" fillId="2" borderId="1" xfId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164" fontId="6" fillId="2" borderId="1" xfId="1" applyFont="1" applyFill="1" applyBorder="1" applyAlignment="1">
      <alignment horizontal="center" vertical="center" shrinkToFit="1"/>
    </xf>
    <xf numFmtId="164" fontId="6" fillId="2" borderId="0" xfId="1" applyFont="1" applyFill="1" applyAlignment="1">
      <alignment horizontal="center" vertical="center"/>
    </xf>
    <xf numFmtId="164" fontId="6" fillId="2" borderId="1" xfId="1" quotePrefix="1" applyFont="1" applyFill="1" applyBorder="1" applyAlignment="1">
      <alignment horizontal="right" vertical="center" shrinkToFit="1"/>
    </xf>
    <xf numFmtId="0" fontId="1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5" fillId="2" borderId="1" xfId="1" applyFont="1" applyFill="1" applyBorder="1" applyAlignment="1">
      <alignment horizontal="center" vertical="center" wrapText="1" shrinkToFit="1"/>
    </xf>
    <xf numFmtId="164" fontId="5" fillId="2" borderId="2" xfId="1" applyFont="1" applyFill="1" applyBorder="1" applyAlignment="1">
      <alignment horizontal="center" vertical="center" wrapText="1" shrinkToFit="1"/>
    </xf>
    <xf numFmtId="166" fontId="11" fillId="2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164" fontId="6" fillId="2" borderId="1" xfId="1" applyFont="1" applyFill="1" applyBorder="1" applyAlignment="1">
      <alignment horizontal="center" vertical="center"/>
    </xf>
    <xf numFmtId="166" fontId="14" fillId="2" borderId="1" xfId="0" applyNumberFormat="1" applyFont="1" applyFill="1" applyBorder="1" applyAlignment="1">
      <alignment horizontal="center" vertical="center" shrinkToFit="1"/>
    </xf>
    <xf numFmtId="166" fontId="11" fillId="2" borderId="1" xfId="0" quotePrefix="1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vertical="center" wrapText="1"/>
    </xf>
    <xf numFmtId="164" fontId="9" fillId="2" borderId="1" xfId="1" applyFont="1" applyFill="1" applyBorder="1" applyAlignment="1">
      <alignment horizontal="center" vertical="center"/>
    </xf>
    <xf numFmtId="164" fontId="9" fillId="2" borderId="1" xfId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164" fontId="5" fillId="2" borderId="1" xfId="1" applyFont="1" applyFill="1" applyBorder="1" applyAlignment="1">
      <alignment horizontal="right" vertical="center" wrapText="1" shrinkToFit="1"/>
    </xf>
    <xf numFmtId="14" fontId="11" fillId="2" borderId="1" xfId="0" applyNumberFormat="1" applyFont="1" applyFill="1" applyBorder="1" applyAlignment="1">
      <alignment horizontal="center" vertical="center" wrapText="1"/>
    </xf>
    <xf numFmtId="164" fontId="5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64" fontId="5" fillId="2" borderId="1" xfId="1" applyFont="1" applyFill="1" applyBorder="1" applyAlignment="1">
      <alignment horizontal="right" vertical="center" wrapText="1"/>
    </xf>
    <xf numFmtId="0" fontId="12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16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DF650-0DDE-4158-A3B6-63C14F290C7E}">
  <dimension ref="A1:G123"/>
  <sheetViews>
    <sheetView tabSelected="1" view="pageBreakPreview" topLeftCell="A97" zoomScale="60" zoomScaleNormal="100" workbookViewId="0">
      <selection activeCell="V106" sqref="V106"/>
    </sheetView>
  </sheetViews>
  <sheetFormatPr defaultRowHeight="14.5" x14ac:dyDescent="0.35"/>
  <cols>
    <col min="1" max="1" width="5.26953125" style="63" customWidth="1"/>
    <col min="2" max="2" width="4.7265625" style="10" customWidth="1"/>
    <col min="3" max="3" width="47.1796875" style="10" customWidth="1"/>
    <col min="4" max="5" width="12.1796875" style="10" customWidth="1"/>
    <col min="6" max="6" width="12.54296875" style="10" customWidth="1"/>
    <col min="7" max="16384" width="8.7265625" style="10"/>
  </cols>
  <sheetData>
    <row r="1" spans="1:7" ht="48.75" customHeight="1" x14ac:dyDescent="0.35">
      <c r="A1" s="8" t="s">
        <v>150</v>
      </c>
      <c r="B1" s="9"/>
      <c r="C1" s="9"/>
      <c r="D1" s="9"/>
      <c r="E1" s="9"/>
      <c r="F1" s="9"/>
      <c r="G1" s="9"/>
    </row>
    <row r="2" spans="1:7" x14ac:dyDescent="0.35">
      <c r="A2" s="11" t="s">
        <v>0</v>
      </c>
      <c r="B2" s="11"/>
      <c r="C2" s="11" t="s">
        <v>1</v>
      </c>
      <c r="D2" s="12" t="s">
        <v>2</v>
      </c>
      <c r="E2" s="13"/>
      <c r="F2" s="14" t="s">
        <v>149</v>
      </c>
      <c r="G2" s="15"/>
    </row>
    <row r="3" spans="1:7" x14ac:dyDescent="0.35">
      <c r="A3" s="11"/>
      <c r="B3" s="11"/>
      <c r="C3" s="11"/>
      <c r="D3" s="16" t="s">
        <v>3</v>
      </c>
      <c r="E3" s="17" t="s">
        <v>148</v>
      </c>
      <c r="F3" s="18"/>
      <c r="G3" s="15"/>
    </row>
    <row r="4" spans="1:7" x14ac:dyDescent="0.35">
      <c r="A4" s="19">
        <v>1</v>
      </c>
      <c r="B4" s="20">
        <v>2</v>
      </c>
      <c r="C4" s="21">
        <v>3</v>
      </c>
      <c r="D4" s="5">
        <v>4</v>
      </c>
      <c r="E4" s="5">
        <v>5</v>
      </c>
      <c r="F4" s="5">
        <v>6</v>
      </c>
      <c r="G4" s="15"/>
    </row>
    <row r="5" spans="1:7" ht="14.5" customHeight="1" x14ac:dyDescent="0.35">
      <c r="A5" s="22">
        <v>1</v>
      </c>
      <c r="B5" s="23"/>
      <c r="C5" s="24" t="s">
        <v>4</v>
      </c>
      <c r="D5" s="25"/>
      <c r="E5" s="25"/>
      <c r="F5" s="25"/>
      <c r="G5" s="15"/>
    </row>
    <row r="6" spans="1:7" ht="14.5" customHeight="1" x14ac:dyDescent="0.35">
      <c r="A6" s="22" t="s">
        <v>5</v>
      </c>
      <c r="B6" s="23"/>
      <c r="C6" s="24" t="s">
        <v>6</v>
      </c>
      <c r="D6" s="26">
        <v>10497600</v>
      </c>
      <c r="E6" s="26">
        <v>10497600</v>
      </c>
      <c r="F6" s="26">
        <v>0</v>
      </c>
      <c r="G6" s="15"/>
    </row>
    <row r="7" spans="1:7" ht="14.5" customHeight="1" x14ac:dyDescent="0.35">
      <c r="A7" s="27" t="s">
        <v>7</v>
      </c>
      <c r="B7" s="28"/>
      <c r="C7" s="24" t="s">
        <v>8</v>
      </c>
      <c r="D7" s="5">
        <f>SUM(D8:D12)</f>
        <v>1248908400</v>
      </c>
      <c r="E7" s="5">
        <f>SUM(E8:E12)</f>
        <v>1179908400</v>
      </c>
      <c r="F7" s="5">
        <v>0</v>
      </c>
      <c r="G7" s="2"/>
    </row>
    <row r="8" spans="1:7" ht="14.5" customHeight="1" x14ac:dyDescent="0.35">
      <c r="A8" s="29" t="s">
        <v>9</v>
      </c>
      <c r="B8" s="30"/>
      <c r="C8" s="31" t="s">
        <v>10</v>
      </c>
      <c r="D8" s="32">
        <v>675392000</v>
      </c>
      <c r="E8" s="32">
        <v>675392000</v>
      </c>
      <c r="F8" s="32">
        <v>0</v>
      </c>
      <c r="G8" s="15"/>
    </row>
    <row r="9" spans="1:7" ht="14.5" customHeight="1" x14ac:dyDescent="0.35">
      <c r="A9" s="29" t="s">
        <v>11</v>
      </c>
      <c r="B9" s="30"/>
      <c r="C9" s="31" t="s">
        <v>12</v>
      </c>
      <c r="D9" s="32">
        <v>38419400</v>
      </c>
      <c r="E9" s="32">
        <v>38419400</v>
      </c>
      <c r="F9" s="32">
        <v>0</v>
      </c>
      <c r="G9" s="15"/>
    </row>
    <row r="10" spans="1:7" ht="14.5" customHeight="1" x14ac:dyDescent="0.35">
      <c r="A10" s="29" t="s">
        <v>13</v>
      </c>
      <c r="B10" s="30"/>
      <c r="C10" s="31" t="s">
        <v>14</v>
      </c>
      <c r="D10" s="32">
        <v>230097000</v>
      </c>
      <c r="E10" s="32">
        <v>230097000</v>
      </c>
      <c r="F10" s="32">
        <v>0</v>
      </c>
      <c r="G10" s="15"/>
    </row>
    <row r="11" spans="1:7" ht="14.5" customHeight="1" x14ac:dyDescent="0.35">
      <c r="A11" s="29" t="s">
        <v>15</v>
      </c>
      <c r="B11" s="30"/>
      <c r="C11" s="31" t="s">
        <v>16</v>
      </c>
      <c r="D11" s="32">
        <v>205000000</v>
      </c>
      <c r="E11" s="32">
        <v>205000000</v>
      </c>
      <c r="F11" s="33"/>
      <c r="G11" s="15"/>
    </row>
    <row r="12" spans="1:7" ht="14.5" customHeight="1" x14ac:dyDescent="0.35">
      <c r="A12" s="29" t="s">
        <v>17</v>
      </c>
      <c r="B12" s="30"/>
      <c r="C12" s="31" t="s">
        <v>18</v>
      </c>
      <c r="D12" s="34">
        <v>100000000</v>
      </c>
      <c r="E12" s="32">
        <v>31000000</v>
      </c>
      <c r="F12" s="32">
        <f>E12-D12</f>
        <v>-69000000</v>
      </c>
      <c r="G12" s="15"/>
    </row>
    <row r="13" spans="1:7" ht="14.5" customHeight="1" x14ac:dyDescent="0.35">
      <c r="A13" s="27" t="s">
        <v>19</v>
      </c>
      <c r="B13" s="28"/>
      <c r="C13" s="24" t="s">
        <v>20</v>
      </c>
      <c r="D13" s="5">
        <f>SUM(D14:D15)</f>
        <v>0</v>
      </c>
      <c r="E13" s="5"/>
      <c r="F13" s="32">
        <f t="shared" ref="F13:F15" si="0">E13-D13</f>
        <v>0</v>
      </c>
      <c r="G13" s="2"/>
    </row>
    <row r="14" spans="1:7" ht="14.5" customHeight="1" x14ac:dyDescent="0.35">
      <c r="A14" s="29" t="s">
        <v>21</v>
      </c>
      <c r="B14" s="30"/>
      <c r="C14" s="31" t="s">
        <v>22</v>
      </c>
      <c r="D14" s="32">
        <v>0</v>
      </c>
      <c r="E14" s="32"/>
      <c r="F14" s="32">
        <f t="shared" si="0"/>
        <v>0</v>
      </c>
      <c r="G14" s="15"/>
    </row>
    <row r="15" spans="1:7" ht="14.5" customHeight="1" x14ac:dyDescent="0.35">
      <c r="A15" s="29" t="s">
        <v>23</v>
      </c>
      <c r="B15" s="30"/>
      <c r="C15" s="31" t="s">
        <v>24</v>
      </c>
      <c r="D15" s="32">
        <v>0</v>
      </c>
      <c r="E15" s="32">
        <v>262841</v>
      </c>
      <c r="F15" s="32">
        <f t="shared" si="0"/>
        <v>262841</v>
      </c>
      <c r="G15" s="15"/>
    </row>
    <row r="16" spans="1:7" ht="14.5" customHeight="1" x14ac:dyDescent="0.35">
      <c r="A16" s="35"/>
      <c r="B16" s="36"/>
      <c r="C16" s="28" t="s">
        <v>25</v>
      </c>
      <c r="D16" s="5">
        <f>SUM(D7,D13,D6)</f>
        <v>1259406000</v>
      </c>
      <c r="E16" s="5">
        <f>E7+E6+E15</f>
        <v>1190668841</v>
      </c>
      <c r="F16" s="5">
        <f>F12+F15</f>
        <v>-68737159</v>
      </c>
      <c r="G16" s="15"/>
    </row>
    <row r="17" spans="1:7" ht="21" customHeight="1" x14ac:dyDescent="0.35">
      <c r="A17" s="22">
        <v>2</v>
      </c>
      <c r="B17" s="23"/>
      <c r="C17" s="28" t="s">
        <v>158</v>
      </c>
      <c r="D17" s="25"/>
      <c r="E17" s="25"/>
      <c r="F17" s="25"/>
      <c r="G17" s="15"/>
    </row>
    <row r="18" spans="1:7" ht="28" customHeight="1" x14ac:dyDescent="0.35">
      <c r="A18" s="7" t="s">
        <v>153</v>
      </c>
      <c r="B18" s="1"/>
      <c r="C18" s="4" t="s">
        <v>26</v>
      </c>
      <c r="D18" s="37">
        <f>SUM(D19:D31)</f>
        <v>309108936</v>
      </c>
      <c r="E18" s="37">
        <f>SUM(E19:E31)</f>
        <v>307049288</v>
      </c>
      <c r="F18" s="38">
        <f>E18-D18</f>
        <v>-2059648</v>
      </c>
      <c r="G18" s="3"/>
    </row>
    <row r="19" spans="1:7" ht="26.5" customHeight="1" x14ac:dyDescent="0.35">
      <c r="A19" s="39">
        <v>36892</v>
      </c>
      <c r="B19" s="36"/>
      <c r="C19" s="6" t="s">
        <v>27</v>
      </c>
      <c r="D19" s="32">
        <v>49800000</v>
      </c>
      <c r="E19" s="32">
        <v>49800000</v>
      </c>
      <c r="F19" s="32">
        <f>E19-D19</f>
        <v>0</v>
      </c>
      <c r="G19" s="15"/>
    </row>
    <row r="20" spans="1:7" ht="31" customHeight="1" x14ac:dyDescent="0.35">
      <c r="A20" s="39">
        <v>37257</v>
      </c>
      <c r="B20" s="36"/>
      <c r="C20" s="6" t="s">
        <v>28</v>
      </c>
      <c r="D20" s="32">
        <v>150600000</v>
      </c>
      <c r="E20" s="32">
        <v>150600000</v>
      </c>
      <c r="F20" s="32">
        <f t="shared" ref="F20:F31" si="1">E20-D20</f>
        <v>0</v>
      </c>
      <c r="G20" s="15"/>
    </row>
    <row r="21" spans="1:7" ht="33" customHeight="1" x14ac:dyDescent="0.35">
      <c r="A21" s="39">
        <v>37622</v>
      </c>
      <c r="B21" s="36"/>
      <c r="C21" s="6" t="s">
        <v>29</v>
      </c>
      <c r="D21" s="32">
        <v>7977960</v>
      </c>
      <c r="E21" s="32">
        <v>7977960</v>
      </c>
      <c r="F21" s="32">
        <f t="shared" si="1"/>
        <v>0</v>
      </c>
      <c r="G21" s="15"/>
    </row>
    <row r="22" spans="1:7" ht="28.5" customHeight="1" x14ac:dyDescent="0.35">
      <c r="A22" s="39">
        <v>37987</v>
      </c>
      <c r="B22" s="36"/>
      <c r="C22" s="6" t="s">
        <v>30</v>
      </c>
      <c r="D22" s="32">
        <v>42061956</v>
      </c>
      <c r="E22" s="32">
        <v>41803068</v>
      </c>
      <c r="F22" s="32">
        <f t="shared" si="1"/>
        <v>-258888</v>
      </c>
      <c r="G22" s="15"/>
    </row>
    <row r="23" spans="1:7" ht="15" customHeight="1" x14ac:dyDescent="0.35">
      <c r="A23" s="39">
        <v>38353</v>
      </c>
      <c r="B23" s="36"/>
      <c r="C23" s="40" t="s">
        <v>31</v>
      </c>
      <c r="D23" s="32">
        <v>18107260</v>
      </c>
      <c r="E23" s="32">
        <v>18107260</v>
      </c>
      <c r="F23" s="32">
        <f t="shared" si="1"/>
        <v>0</v>
      </c>
      <c r="G23" s="15"/>
    </row>
    <row r="24" spans="1:7" ht="15" customHeight="1" x14ac:dyDescent="0.35">
      <c r="A24" s="39">
        <v>38718</v>
      </c>
      <c r="B24" s="36"/>
      <c r="C24" s="40" t="s">
        <v>32</v>
      </c>
      <c r="D24" s="32">
        <v>20261760</v>
      </c>
      <c r="E24" s="32">
        <v>19661000</v>
      </c>
      <c r="F24" s="32">
        <f t="shared" si="1"/>
        <v>-600760</v>
      </c>
      <c r="G24" s="15"/>
    </row>
    <row r="25" spans="1:7" ht="15" customHeight="1" x14ac:dyDescent="0.35">
      <c r="A25" s="27" t="s">
        <v>33</v>
      </c>
      <c r="B25" s="41"/>
      <c r="C25" s="6" t="s">
        <v>34</v>
      </c>
      <c r="D25" s="32">
        <v>3075000</v>
      </c>
      <c r="E25" s="32">
        <v>3075000</v>
      </c>
      <c r="F25" s="32">
        <f t="shared" si="1"/>
        <v>0</v>
      </c>
      <c r="G25" s="2"/>
    </row>
    <row r="26" spans="1:7" ht="15" customHeight="1" x14ac:dyDescent="0.35">
      <c r="A26" s="27"/>
      <c r="B26" s="40"/>
      <c r="C26" s="6" t="s">
        <v>35</v>
      </c>
      <c r="D26" s="42">
        <v>1720000</v>
      </c>
      <c r="E26" s="42">
        <v>1720000</v>
      </c>
      <c r="F26" s="32">
        <f t="shared" si="1"/>
        <v>0</v>
      </c>
      <c r="G26" s="15"/>
    </row>
    <row r="27" spans="1:7" ht="15" customHeight="1" x14ac:dyDescent="0.35">
      <c r="A27" s="27"/>
      <c r="B27" s="40"/>
      <c r="C27" s="6" t="s">
        <v>36</v>
      </c>
      <c r="D27" s="42">
        <v>4235000</v>
      </c>
      <c r="E27" s="42">
        <v>4235000</v>
      </c>
      <c r="F27" s="32">
        <f t="shared" si="1"/>
        <v>0</v>
      </c>
      <c r="G27" s="15"/>
    </row>
    <row r="28" spans="1:7" ht="15" customHeight="1" x14ac:dyDescent="0.35">
      <c r="A28" s="27"/>
      <c r="B28" s="40"/>
      <c r="C28" s="6" t="s">
        <v>37</v>
      </c>
      <c r="D28" s="42">
        <v>4235000</v>
      </c>
      <c r="E28" s="42">
        <v>4235000</v>
      </c>
      <c r="F28" s="32">
        <f t="shared" si="1"/>
        <v>0</v>
      </c>
      <c r="G28" s="15"/>
    </row>
    <row r="29" spans="1:7" ht="15" customHeight="1" x14ac:dyDescent="0.35">
      <c r="A29" s="27"/>
      <c r="B29" s="40"/>
      <c r="C29" s="6" t="s">
        <v>38</v>
      </c>
      <c r="D29" s="42">
        <v>4235000</v>
      </c>
      <c r="E29" s="42">
        <v>4035000</v>
      </c>
      <c r="F29" s="32">
        <f t="shared" si="1"/>
        <v>-200000</v>
      </c>
      <c r="G29" s="15"/>
    </row>
    <row r="30" spans="1:7" ht="15" customHeight="1" x14ac:dyDescent="0.35">
      <c r="A30" s="43">
        <v>39451</v>
      </c>
      <c r="B30" s="40"/>
      <c r="C30" s="6" t="s">
        <v>39</v>
      </c>
      <c r="D30" s="32">
        <v>1800000</v>
      </c>
      <c r="E30" s="32">
        <v>1800000</v>
      </c>
      <c r="F30" s="32">
        <f t="shared" si="1"/>
        <v>0</v>
      </c>
      <c r="G30" s="15"/>
    </row>
    <row r="31" spans="1:7" ht="15" customHeight="1" x14ac:dyDescent="0.35">
      <c r="A31" s="43"/>
      <c r="B31" s="40"/>
      <c r="C31" s="6" t="s">
        <v>40</v>
      </c>
      <c r="D31" s="32">
        <v>1000000</v>
      </c>
      <c r="E31" s="32">
        <v>0</v>
      </c>
      <c r="F31" s="32">
        <f t="shared" si="1"/>
        <v>-1000000</v>
      </c>
      <c r="G31" s="15"/>
    </row>
    <row r="32" spans="1:7" ht="21.5" customHeight="1" x14ac:dyDescent="0.35">
      <c r="A32" s="7" t="s">
        <v>154</v>
      </c>
      <c r="B32" s="1"/>
      <c r="C32" s="4" t="s">
        <v>41</v>
      </c>
      <c r="D32" s="5">
        <f>SUM(D33,D38,D65,D68,D72)</f>
        <v>847844926</v>
      </c>
      <c r="E32" s="5">
        <f>E33+E38+E65+E68+E72</f>
        <v>744283481</v>
      </c>
      <c r="F32" s="5">
        <f>E32-D32</f>
        <v>-103561445</v>
      </c>
      <c r="G32" s="2"/>
    </row>
    <row r="33" spans="1:7" ht="15.5" customHeight="1" x14ac:dyDescent="0.35">
      <c r="A33" s="44" t="s">
        <v>42</v>
      </c>
      <c r="B33" s="1"/>
      <c r="C33" s="41" t="s">
        <v>43</v>
      </c>
      <c r="D33" s="5">
        <f>SUM(D34:D37)</f>
        <v>38781086</v>
      </c>
      <c r="E33" s="5">
        <f>SUM(E34:E37)</f>
        <v>38781086</v>
      </c>
      <c r="F33" s="5">
        <f>E33-D33</f>
        <v>0</v>
      </c>
      <c r="G33" s="2"/>
    </row>
    <row r="34" spans="1:7" ht="15.5" customHeight="1" x14ac:dyDescent="0.35">
      <c r="A34" s="39"/>
      <c r="B34" s="36"/>
      <c r="C34" s="45" t="s">
        <v>44</v>
      </c>
      <c r="D34" s="46">
        <v>17025000</v>
      </c>
      <c r="E34" s="46">
        <v>17025000</v>
      </c>
      <c r="F34" s="46">
        <f>E34-D34</f>
        <v>0</v>
      </c>
      <c r="G34" s="15"/>
    </row>
    <row r="35" spans="1:7" ht="15.5" customHeight="1" x14ac:dyDescent="0.35">
      <c r="A35" s="39"/>
      <c r="B35" s="36"/>
      <c r="C35" s="45" t="s">
        <v>45</v>
      </c>
      <c r="D35" s="46">
        <v>9200000</v>
      </c>
      <c r="E35" s="46">
        <v>9200000</v>
      </c>
      <c r="F35" s="46">
        <f t="shared" ref="F35:F37" si="2">E35-D35</f>
        <v>0</v>
      </c>
      <c r="G35" s="15"/>
    </row>
    <row r="36" spans="1:7" ht="15.5" customHeight="1" x14ac:dyDescent="0.35">
      <c r="A36" s="39"/>
      <c r="B36" s="36"/>
      <c r="C36" s="45" t="s">
        <v>46</v>
      </c>
      <c r="D36" s="46">
        <v>650000</v>
      </c>
      <c r="E36" s="46">
        <v>650000</v>
      </c>
      <c r="F36" s="47">
        <f t="shared" si="2"/>
        <v>0</v>
      </c>
      <c r="G36" s="15"/>
    </row>
    <row r="37" spans="1:7" ht="30.75" customHeight="1" x14ac:dyDescent="0.35">
      <c r="A37" s="39"/>
      <c r="B37" s="36"/>
      <c r="C37" s="45" t="s">
        <v>47</v>
      </c>
      <c r="D37" s="46">
        <v>11906086</v>
      </c>
      <c r="E37" s="46">
        <v>11906086</v>
      </c>
      <c r="F37" s="46">
        <f t="shared" si="2"/>
        <v>0</v>
      </c>
      <c r="G37" s="15"/>
    </row>
    <row r="38" spans="1:7" ht="19.5" customHeight="1" x14ac:dyDescent="0.35">
      <c r="A38" s="27" t="s">
        <v>48</v>
      </c>
      <c r="B38" s="1"/>
      <c r="C38" s="4" t="s">
        <v>49</v>
      </c>
      <c r="D38" s="5">
        <f>SUM(D39:D64)</f>
        <v>65030000</v>
      </c>
      <c r="E38" s="5">
        <f>SUM(E39:E64)</f>
        <v>64280000</v>
      </c>
      <c r="F38" s="5">
        <f>E38-D38</f>
        <v>-750000</v>
      </c>
      <c r="G38" s="2"/>
    </row>
    <row r="39" spans="1:7" ht="19.5" customHeight="1" x14ac:dyDescent="0.35">
      <c r="A39" s="43"/>
      <c r="B39" s="36"/>
      <c r="C39" s="6" t="s">
        <v>50</v>
      </c>
      <c r="D39" s="32">
        <v>920000</v>
      </c>
      <c r="E39" s="32">
        <v>920000</v>
      </c>
      <c r="F39" s="32">
        <f>E39-D39</f>
        <v>0</v>
      </c>
      <c r="G39" s="15"/>
    </row>
    <row r="40" spans="1:7" ht="19.5" customHeight="1" x14ac:dyDescent="0.35">
      <c r="A40" s="43"/>
      <c r="B40" s="36"/>
      <c r="C40" s="6" t="s">
        <v>51</v>
      </c>
      <c r="D40" s="32">
        <v>510000</v>
      </c>
      <c r="E40" s="32">
        <v>510000</v>
      </c>
      <c r="F40" s="32">
        <f t="shared" ref="F40:F51" si="3">E40-D40</f>
        <v>0</v>
      </c>
      <c r="G40" s="15"/>
    </row>
    <row r="41" spans="1:7" ht="19.5" customHeight="1" x14ac:dyDescent="0.35">
      <c r="A41" s="43"/>
      <c r="B41" s="36"/>
      <c r="C41" s="6" t="s">
        <v>52</v>
      </c>
      <c r="D41" s="32">
        <v>7060000</v>
      </c>
      <c r="E41" s="32">
        <v>7060000</v>
      </c>
      <c r="F41" s="32">
        <f t="shared" si="3"/>
        <v>0</v>
      </c>
      <c r="G41" s="15"/>
    </row>
    <row r="42" spans="1:7" ht="19.5" customHeight="1" x14ac:dyDescent="0.35">
      <c r="A42" s="43"/>
      <c r="B42" s="36"/>
      <c r="C42" s="6" t="s">
        <v>53</v>
      </c>
      <c r="D42" s="32">
        <v>850000</v>
      </c>
      <c r="E42" s="32">
        <v>850000</v>
      </c>
      <c r="F42" s="32">
        <f t="shared" si="3"/>
        <v>0</v>
      </c>
      <c r="G42" s="15"/>
    </row>
    <row r="43" spans="1:7" ht="19.5" customHeight="1" x14ac:dyDescent="0.35">
      <c r="A43" s="43"/>
      <c r="B43" s="36"/>
      <c r="C43" s="6" t="s">
        <v>54</v>
      </c>
      <c r="D43" s="32">
        <v>2315000</v>
      </c>
      <c r="E43" s="32">
        <v>2315000</v>
      </c>
      <c r="F43" s="32">
        <f t="shared" si="3"/>
        <v>0</v>
      </c>
      <c r="G43" s="15"/>
    </row>
    <row r="44" spans="1:7" ht="19.5" customHeight="1" x14ac:dyDescent="0.35">
      <c r="A44" s="43"/>
      <c r="B44" s="36"/>
      <c r="C44" s="6" t="s">
        <v>55</v>
      </c>
      <c r="D44" s="32">
        <v>1534000</v>
      </c>
      <c r="E44" s="32">
        <v>1534000</v>
      </c>
      <c r="F44" s="32">
        <f t="shared" si="3"/>
        <v>0</v>
      </c>
      <c r="G44" s="15"/>
    </row>
    <row r="45" spans="1:7" ht="19.5" customHeight="1" x14ac:dyDescent="0.35">
      <c r="A45" s="43">
        <f>+E490</f>
        <v>0</v>
      </c>
      <c r="B45" s="36"/>
      <c r="C45" s="6" t="s">
        <v>56</v>
      </c>
      <c r="D45" s="32">
        <v>60000</v>
      </c>
      <c r="E45" s="32">
        <v>60000</v>
      </c>
      <c r="F45" s="32">
        <f t="shared" si="3"/>
        <v>0</v>
      </c>
      <c r="G45" s="15"/>
    </row>
    <row r="46" spans="1:7" ht="19.5" customHeight="1" x14ac:dyDescent="0.35">
      <c r="A46" s="43"/>
      <c r="B46" s="36"/>
      <c r="C46" s="6" t="s">
        <v>57</v>
      </c>
      <c r="D46" s="32">
        <v>630000</v>
      </c>
      <c r="E46" s="32">
        <v>630000</v>
      </c>
      <c r="F46" s="32">
        <f t="shared" si="3"/>
        <v>0</v>
      </c>
      <c r="G46" s="15"/>
    </row>
    <row r="47" spans="1:7" ht="19.5" customHeight="1" x14ac:dyDescent="0.35">
      <c r="A47" s="43"/>
      <c r="B47" s="36"/>
      <c r="C47" s="6" t="s">
        <v>58</v>
      </c>
      <c r="D47" s="32">
        <v>240000</v>
      </c>
      <c r="E47" s="32">
        <v>240000</v>
      </c>
      <c r="F47" s="32">
        <f t="shared" si="3"/>
        <v>0</v>
      </c>
      <c r="G47" s="15"/>
    </row>
    <row r="48" spans="1:7" ht="19.5" customHeight="1" x14ac:dyDescent="0.35">
      <c r="A48" s="43"/>
      <c r="B48" s="36"/>
      <c r="C48" s="6" t="s">
        <v>59</v>
      </c>
      <c r="D48" s="32">
        <v>90000</v>
      </c>
      <c r="E48" s="32">
        <v>90000</v>
      </c>
      <c r="F48" s="32">
        <f t="shared" si="3"/>
        <v>0</v>
      </c>
      <c r="G48" s="15"/>
    </row>
    <row r="49" spans="1:7" ht="19.5" customHeight="1" x14ac:dyDescent="0.35">
      <c r="A49" s="43"/>
      <c r="B49" s="36"/>
      <c r="C49" s="6" t="s">
        <v>60</v>
      </c>
      <c r="D49" s="32">
        <v>240000</v>
      </c>
      <c r="E49" s="32">
        <v>0</v>
      </c>
      <c r="F49" s="32">
        <f t="shared" si="3"/>
        <v>-240000</v>
      </c>
      <c r="G49" s="15"/>
    </row>
    <row r="50" spans="1:7" ht="19.5" customHeight="1" x14ac:dyDescent="0.35">
      <c r="A50" s="43"/>
      <c r="B50" s="36"/>
      <c r="C50" s="6" t="s">
        <v>61</v>
      </c>
      <c r="D50" s="32">
        <v>100000</v>
      </c>
      <c r="E50" s="32">
        <v>100000</v>
      </c>
      <c r="F50" s="32">
        <f t="shared" si="3"/>
        <v>0</v>
      </c>
      <c r="G50" s="15"/>
    </row>
    <row r="51" spans="1:7" ht="19.5" customHeight="1" x14ac:dyDescent="0.35">
      <c r="A51" s="43"/>
      <c r="B51" s="36"/>
      <c r="C51" s="6" t="s">
        <v>62</v>
      </c>
      <c r="D51" s="32">
        <v>2400000</v>
      </c>
      <c r="E51" s="32">
        <v>2400000</v>
      </c>
      <c r="F51" s="32">
        <f t="shared" si="3"/>
        <v>0</v>
      </c>
      <c r="G51" s="15"/>
    </row>
    <row r="52" spans="1:7" ht="19.5" customHeight="1" x14ac:dyDescent="0.35">
      <c r="A52" s="43"/>
      <c r="B52" s="36"/>
      <c r="C52" s="6" t="s">
        <v>63</v>
      </c>
      <c r="D52" s="32">
        <v>7800000</v>
      </c>
      <c r="E52" s="32">
        <v>7800000</v>
      </c>
      <c r="F52" s="32">
        <f>E52-D52</f>
        <v>0</v>
      </c>
      <c r="G52" s="15"/>
    </row>
    <row r="53" spans="1:7" ht="19.5" customHeight="1" x14ac:dyDescent="0.35">
      <c r="A53" s="43"/>
      <c r="B53" s="36"/>
      <c r="C53" s="6" t="s">
        <v>64</v>
      </c>
      <c r="D53" s="32">
        <v>10660000</v>
      </c>
      <c r="E53" s="32">
        <v>10300000</v>
      </c>
      <c r="F53" s="32">
        <f t="shared" ref="F53:F75" si="4">E53-D53</f>
        <v>-360000</v>
      </c>
      <c r="G53" s="15"/>
    </row>
    <row r="54" spans="1:7" ht="19.5" customHeight="1" x14ac:dyDescent="0.35">
      <c r="A54" s="43"/>
      <c r="B54" s="36"/>
      <c r="C54" s="6" t="s">
        <v>65</v>
      </c>
      <c r="D54" s="32">
        <v>3370000</v>
      </c>
      <c r="E54" s="32">
        <v>3370000</v>
      </c>
      <c r="F54" s="32">
        <f t="shared" si="4"/>
        <v>0</v>
      </c>
      <c r="G54" s="15"/>
    </row>
    <row r="55" spans="1:7" ht="19.5" customHeight="1" x14ac:dyDescent="0.35">
      <c r="A55" s="43"/>
      <c r="B55" s="36"/>
      <c r="C55" s="6" t="s">
        <v>66</v>
      </c>
      <c r="D55" s="32">
        <v>1248000</v>
      </c>
      <c r="E55" s="32">
        <v>1248000</v>
      </c>
      <c r="F55" s="32">
        <f t="shared" si="4"/>
        <v>0</v>
      </c>
      <c r="G55" s="15"/>
    </row>
    <row r="56" spans="1:7" ht="19.5" customHeight="1" x14ac:dyDescent="0.35">
      <c r="A56" s="43"/>
      <c r="B56" s="36"/>
      <c r="C56" s="6" t="s">
        <v>67</v>
      </c>
      <c r="D56" s="32">
        <v>3240000</v>
      </c>
      <c r="E56" s="32">
        <v>3240000</v>
      </c>
      <c r="F56" s="32">
        <f t="shared" si="4"/>
        <v>0</v>
      </c>
      <c r="G56" s="15"/>
    </row>
    <row r="57" spans="1:7" ht="19.5" customHeight="1" x14ac:dyDescent="0.35">
      <c r="A57" s="43"/>
      <c r="B57" s="36"/>
      <c r="C57" s="6" t="s">
        <v>68</v>
      </c>
      <c r="D57" s="32">
        <v>1985000</v>
      </c>
      <c r="E57" s="32">
        <v>1985000</v>
      </c>
      <c r="F57" s="32">
        <f t="shared" si="4"/>
        <v>0</v>
      </c>
      <c r="G57" s="15"/>
    </row>
    <row r="58" spans="1:7" ht="19.5" customHeight="1" x14ac:dyDescent="0.35">
      <c r="A58" s="43"/>
      <c r="B58" s="36"/>
      <c r="C58" s="6" t="s">
        <v>69</v>
      </c>
      <c r="D58" s="32">
        <v>980000</v>
      </c>
      <c r="E58" s="32">
        <v>980000</v>
      </c>
      <c r="F58" s="32">
        <f t="shared" si="4"/>
        <v>0</v>
      </c>
      <c r="G58" s="15"/>
    </row>
    <row r="59" spans="1:7" ht="19.5" customHeight="1" x14ac:dyDescent="0.35">
      <c r="A59" s="43">
        <v>37654</v>
      </c>
      <c r="B59" s="36"/>
      <c r="C59" s="6" t="s">
        <v>70</v>
      </c>
      <c r="D59" s="32">
        <v>1000000</v>
      </c>
      <c r="E59" s="32">
        <v>1000000</v>
      </c>
      <c r="F59" s="32">
        <f t="shared" si="4"/>
        <v>0</v>
      </c>
      <c r="G59" s="15"/>
    </row>
    <row r="60" spans="1:7" ht="19.5" customHeight="1" x14ac:dyDescent="0.35">
      <c r="A60" s="43">
        <v>38019</v>
      </c>
      <c r="B60" s="36"/>
      <c r="C60" s="6" t="s">
        <v>71</v>
      </c>
      <c r="D60" s="32">
        <v>5260000</v>
      </c>
      <c r="E60" s="32">
        <v>5110000</v>
      </c>
      <c r="F60" s="32">
        <f t="shared" si="4"/>
        <v>-150000</v>
      </c>
      <c r="G60" s="15"/>
    </row>
    <row r="61" spans="1:7" ht="19.5" customHeight="1" x14ac:dyDescent="0.35">
      <c r="A61" s="43">
        <v>39480</v>
      </c>
      <c r="B61" s="36"/>
      <c r="C61" s="6" t="s">
        <v>72</v>
      </c>
      <c r="D61" s="32">
        <v>3000000</v>
      </c>
      <c r="E61" s="32">
        <v>3000000</v>
      </c>
      <c r="F61" s="32">
        <f t="shared" si="4"/>
        <v>0</v>
      </c>
      <c r="G61" s="15"/>
    </row>
    <row r="62" spans="1:7" ht="24.5" customHeight="1" x14ac:dyDescent="0.35">
      <c r="A62" s="43">
        <v>69796</v>
      </c>
      <c r="B62" s="36"/>
      <c r="C62" s="6" t="s">
        <v>73</v>
      </c>
      <c r="D62" s="32">
        <v>5838000</v>
      </c>
      <c r="E62" s="32">
        <v>5838000</v>
      </c>
      <c r="F62" s="32">
        <f t="shared" si="4"/>
        <v>0</v>
      </c>
      <c r="G62" s="15"/>
    </row>
    <row r="63" spans="1:7" ht="28.5" customHeight="1" x14ac:dyDescent="0.35">
      <c r="A63" s="43">
        <v>71257</v>
      </c>
      <c r="B63" s="36"/>
      <c r="C63" s="6" t="s">
        <v>74</v>
      </c>
      <c r="D63" s="32">
        <v>1100000</v>
      </c>
      <c r="E63" s="32">
        <v>1100000</v>
      </c>
      <c r="F63" s="32">
        <f t="shared" si="4"/>
        <v>0</v>
      </c>
      <c r="G63" s="15"/>
    </row>
    <row r="64" spans="1:7" ht="27" customHeight="1" x14ac:dyDescent="0.35">
      <c r="A64" s="43">
        <v>71622</v>
      </c>
      <c r="B64" s="40"/>
      <c r="C64" s="6" t="s">
        <v>75</v>
      </c>
      <c r="D64" s="32">
        <v>2600000</v>
      </c>
      <c r="E64" s="32">
        <v>2600000</v>
      </c>
      <c r="F64" s="32">
        <f t="shared" si="4"/>
        <v>0</v>
      </c>
      <c r="G64" s="2"/>
    </row>
    <row r="65" spans="1:7" ht="16.5" customHeight="1" x14ac:dyDescent="0.35">
      <c r="A65" s="27" t="s">
        <v>76</v>
      </c>
      <c r="B65" s="1"/>
      <c r="C65" s="4" t="s">
        <v>77</v>
      </c>
      <c r="D65" s="5">
        <f>SUM(D66:D67)</f>
        <v>350000000</v>
      </c>
      <c r="E65" s="5">
        <f>SUM(E66:E67)</f>
        <v>249054000</v>
      </c>
      <c r="F65" s="5">
        <f t="shared" si="4"/>
        <v>-100946000</v>
      </c>
      <c r="G65" s="2"/>
    </row>
    <row r="66" spans="1:7" ht="16.5" customHeight="1" x14ac:dyDescent="0.35">
      <c r="A66" s="29"/>
      <c r="B66" s="36"/>
      <c r="C66" s="6" t="s">
        <v>78</v>
      </c>
      <c r="D66" s="32">
        <v>100000000</v>
      </c>
      <c r="E66" s="32">
        <v>0</v>
      </c>
      <c r="F66" s="32">
        <f t="shared" si="4"/>
        <v>-100000000</v>
      </c>
      <c r="G66" s="15"/>
    </row>
    <row r="67" spans="1:7" ht="25.5" customHeight="1" x14ac:dyDescent="0.35">
      <c r="A67" s="39"/>
      <c r="B67" s="36"/>
      <c r="C67" s="6" t="s">
        <v>79</v>
      </c>
      <c r="D67" s="32">
        <v>250000000</v>
      </c>
      <c r="E67" s="32">
        <v>249054000</v>
      </c>
      <c r="F67" s="32">
        <f t="shared" si="4"/>
        <v>-946000</v>
      </c>
      <c r="G67" s="15"/>
    </row>
    <row r="68" spans="1:7" ht="21" customHeight="1" x14ac:dyDescent="0.35">
      <c r="A68" s="27" t="s">
        <v>80</v>
      </c>
      <c r="B68" s="1"/>
      <c r="C68" s="4" t="s">
        <v>81</v>
      </c>
      <c r="D68" s="5">
        <f>SUM(D69:D71)</f>
        <v>389800000</v>
      </c>
      <c r="E68" s="5">
        <f>SUM(E69:E71)</f>
        <v>388315395</v>
      </c>
      <c r="F68" s="5">
        <f t="shared" si="4"/>
        <v>-1484605</v>
      </c>
      <c r="G68" s="2"/>
    </row>
    <row r="69" spans="1:7" ht="29.25" customHeight="1" x14ac:dyDescent="0.35">
      <c r="A69" s="43">
        <v>42039</v>
      </c>
      <c r="B69" s="40"/>
      <c r="C69" s="6" t="s">
        <v>82</v>
      </c>
      <c r="D69" s="32">
        <v>39800000</v>
      </c>
      <c r="E69" s="32">
        <v>38956395</v>
      </c>
      <c r="F69" s="32">
        <f t="shared" si="4"/>
        <v>-843605</v>
      </c>
      <c r="G69" s="15"/>
    </row>
    <row r="70" spans="1:7" ht="30" customHeight="1" x14ac:dyDescent="0.35">
      <c r="A70" s="43">
        <v>42770</v>
      </c>
      <c r="B70" s="40"/>
      <c r="C70" s="6" t="s">
        <v>83</v>
      </c>
      <c r="D70" s="32">
        <v>150000000</v>
      </c>
      <c r="E70" s="32">
        <v>149359000</v>
      </c>
      <c r="F70" s="32">
        <f t="shared" si="4"/>
        <v>-641000</v>
      </c>
      <c r="G70" s="15"/>
    </row>
    <row r="71" spans="1:7" ht="21" customHeight="1" x14ac:dyDescent="0.35">
      <c r="A71" s="43"/>
      <c r="B71" s="40"/>
      <c r="C71" s="6" t="s">
        <v>84</v>
      </c>
      <c r="D71" s="32">
        <v>200000000</v>
      </c>
      <c r="E71" s="32">
        <v>200000000</v>
      </c>
      <c r="F71" s="32">
        <f t="shared" si="4"/>
        <v>0</v>
      </c>
      <c r="G71" s="15"/>
    </row>
    <row r="72" spans="1:7" ht="29.25" customHeight="1" x14ac:dyDescent="0.35">
      <c r="A72" s="27" t="s">
        <v>85</v>
      </c>
      <c r="B72" s="1"/>
      <c r="C72" s="4" t="s">
        <v>86</v>
      </c>
      <c r="D72" s="5">
        <f>D73+D74</f>
        <v>4233840</v>
      </c>
      <c r="E72" s="5">
        <f>SUM(E73:E74)</f>
        <v>3853000</v>
      </c>
      <c r="F72" s="5">
        <f t="shared" si="4"/>
        <v>-380840</v>
      </c>
      <c r="G72" s="2"/>
    </row>
    <row r="73" spans="1:7" ht="21" customHeight="1" x14ac:dyDescent="0.35">
      <c r="A73" s="43">
        <v>37293</v>
      </c>
      <c r="B73" s="40"/>
      <c r="C73" s="48" t="s">
        <v>87</v>
      </c>
      <c r="D73" s="32">
        <v>2733840</v>
      </c>
      <c r="E73" s="32">
        <v>2733000</v>
      </c>
      <c r="F73" s="32">
        <f t="shared" si="4"/>
        <v>-840</v>
      </c>
      <c r="G73" s="15"/>
    </row>
    <row r="74" spans="1:7" ht="15" customHeight="1" x14ac:dyDescent="0.35">
      <c r="A74" s="43"/>
      <c r="B74" s="40"/>
      <c r="C74" s="48" t="s">
        <v>88</v>
      </c>
      <c r="D74" s="32">
        <v>1500000</v>
      </c>
      <c r="E74" s="32">
        <v>1120000</v>
      </c>
      <c r="F74" s="32">
        <f t="shared" si="4"/>
        <v>-380000</v>
      </c>
      <c r="G74" s="15"/>
    </row>
    <row r="75" spans="1:7" ht="15" customHeight="1" x14ac:dyDescent="0.35">
      <c r="A75" s="7" t="s">
        <v>155</v>
      </c>
      <c r="B75" s="1"/>
      <c r="C75" s="4" t="s">
        <v>89</v>
      </c>
      <c r="D75" s="5">
        <f>SUM(D77:D85)</f>
        <v>40438000</v>
      </c>
      <c r="E75" s="5">
        <f>SUM(E77:E85)</f>
        <v>40438000</v>
      </c>
      <c r="F75" s="5">
        <f t="shared" si="4"/>
        <v>0</v>
      </c>
      <c r="G75" s="2"/>
    </row>
    <row r="76" spans="1:7" ht="15" customHeight="1" x14ac:dyDescent="0.35">
      <c r="A76" s="27" t="s">
        <v>90</v>
      </c>
      <c r="B76" s="41"/>
      <c r="C76" s="4" t="s">
        <v>91</v>
      </c>
      <c r="D76" s="5"/>
      <c r="E76" s="5"/>
      <c r="F76" s="5"/>
      <c r="G76" s="2"/>
    </row>
    <row r="77" spans="1:7" ht="15" customHeight="1" x14ac:dyDescent="0.35">
      <c r="A77" s="29"/>
      <c r="B77" s="40"/>
      <c r="C77" s="6" t="s">
        <v>92</v>
      </c>
      <c r="D77" s="32">
        <v>8438000</v>
      </c>
      <c r="E77" s="32">
        <v>8438000</v>
      </c>
      <c r="F77" s="32">
        <f>E77-D77</f>
        <v>0</v>
      </c>
      <c r="G77" s="15"/>
    </row>
    <row r="78" spans="1:7" ht="15" customHeight="1" x14ac:dyDescent="0.35">
      <c r="A78" s="29"/>
      <c r="B78" s="40"/>
      <c r="C78" s="6" t="s">
        <v>93</v>
      </c>
      <c r="D78" s="32">
        <v>2500000</v>
      </c>
      <c r="E78" s="32">
        <v>2500000</v>
      </c>
      <c r="F78" s="32">
        <f>E78-D78</f>
        <v>0</v>
      </c>
      <c r="G78" s="15"/>
    </row>
    <row r="79" spans="1:7" ht="15" customHeight="1" x14ac:dyDescent="0.35">
      <c r="A79" s="39">
        <v>38050</v>
      </c>
      <c r="B79" s="41"/>
      <c r="C79" s="4" t="s">
        <v>94</v>
      </c>
      <c r="D79" s="5"/>
      <c r="E79" s="5"/>
      <c r="F79" s="5"/>
      <c r="G79" s="2"/>
    </row>
    <row r="80" spans="1:7" ht="15" customHeight="1" x14ac:dyDescent="0.35">
      <c r="A80" s="43"/>
      <c r="B80" s="36">
        <v>1</v>
      </c>
      <c r="C80" s="6" t="s">
        <v>95</v>
      </c>
      <c r="D80" s="32">
        <v>4300000</v>
      </c>
      <c r="E80" s="32">
        <v>4300000</v>
      </c>
      <c r="F80" s="32">
        <f>E80-D80</f>
        <v>0</v>
      </c>
      <c r="G80" s="15"/>
    </row>
    <row r="81" spans="1:7" ht="15" customHeight="1" x14ac:dyDescent="0.35">
      <c r="A81" s="43"/>
      <c r="B81" s="36">
        <v>2</v>
      </c>
      <c r="C81" s="6" t="s">
        <v>96</v>
      </c>
      <c r="D81" s="32">
        <v>2700000</v>
      </c>
      <c r="E81" s="32">
        <v>2700000</v>
      </c>
      <c r="F81" s="32">
        <f t="shared" ref="F81:F85" si="5">E81-D81</f>
        <v>0</v>
      </c>
      <c r="G81" s="15"/>
    </row>
    <row r="82" spans="1:7" ht="15" customHeight="1" x14ac:dyDescent="0.35">
      <c r="A82" s="43"/>
      <c r="B82" s="36">
        <v>3</v>
      </c>
      <c r="C82" s="6" t="s">
        <v>97</v>
      </c>
      <c r="D82" s="32">
        <v>10000000</v>
      </c>
      <c r="E82" s="32">
        <v>10000000</v>
      </c>
      <c r="F82" s="32">
        <f t="shared" si="5"/>
        <v>0</v>
      </c>
      <c r="G82" s="15"/>
    </row>
    <row r="83" spans="1:7" ht="15" customHeight="1" x14ac:dyDescent="0.35">
      <c r="A83" s="43"/>
      <c r="B83" s="36">
        <v>4</v>
      </c>
      <c r="C83" s="6" t="s">
        <v>98</v>
      </c>
      <c r="D83" s="32">
        <v>5000000</v>
      </c>
      <c r="E83" s="32">
        <v>5000000</v>
      </c>
      <c r="F83" s="32">
        <f t="shared" si="5"/>
        <v>0</v>
      </c>
      <c r="G83" s="15"/>
    </row>
    <row r="84" spans="1:7" ht="15" customHeight="1" x14ac:dyDescent="0.35">
      <c r="A84" s="43"/>
      <c r="B84" s="36">
        <v>5</v>
      </c>
      <c r="C84" s="6" t="s">
        <v>99</v>
      </c>
      <c r="D84" s="32">
        <v>2500000</v>
      </c>
      <c r="E84" s="32">
        <v>2500000</v>
      </c>
      <c r="F84" s="32">
        <f t="shared" si="5"/>
        <v>0</v>
      </c>
      <c r="G84" s="15"/>
    </row>
    <row r="85" spans="1:7" ht="15" customHeight="1" x14ac:dyDescent="0.35">
      <c r="A85" s="39">
        <v>70557</v>
      </c>
      <c r="B85" s="41"/>
      <c r="C85" s="6" t="s">
        <v>100</v>
      </c>
      <c r="D85" s="32">
        <v>5000000</v>
      </c>
      <c r="E85" s="32">
        <v>5000000</v>
      </c>
      <c r="F85" s="32">
        <f t="shared" si="5"/>
        <v>0</v>
      </c>
      <c r="G85" s="2"/>
    </row>
    <row r="86" spans="1:7" ht="15" customHeight="1" x14ac:dyDescent="0.35">
      <c r="A86" s="7" t="s">
        <v>156</v>
      </c>
      <c r="B86" s="1"/>
      <c r="C86" s="4" t="s">
        <v>101</v>
      </c>
      <c r="D86" s="5">
        <f>SUM(D88:D99)</f>
        <v>154371000</v>
      </c>
      <c r="E86" s="5">
        <f>SUM(E88:E99)</f>
        <v>150793600</v>
      </c>
      <c r="F86" s="5">
        <f>E86-D86</f>
        <v>-3577400</v>
      </c>
      <c r="G86" s="2"/>
    </row>
    <row r="87" spans="1:7" ht="21" customHeight="1" x14ac:dyDescent="0.35">
      <c r="A87" s="27" t="s">
        <v>7</v>
      </c>
      <c r="B87" s="40"/>
      <c r="C87" s="4" t="s">
        <v>102</v>
      </c>
      <c r="D87" s="5"/>
      <c r="E87" s="5"/>
      <c r="F87" s="5"/>
      <c r="G87" s="2"/>
    </row>
    <row r="88" spans="1:7" ht="26.25" customHeight="1" x14ac:dyDescent="0.35">
      <c r="A88" s="43">
        <v>37348</v>
      </c>
      <c r="B88" s="40"/>
      <c r="C88" s="6" t="s">
        <v>103</v>
      </c>
      <c r="D88" s="32">
        <v>138178400</v>
      </c>
      <c r="E88" s="32">
        <v>137601000</v>
      </c>
      <c r="F88" s="32">
        <f>E88-D88</f>
        <v>-577400</v>
      </c>
      <c r="G88" s="2"/>
    </row>
    <row r="89" spans="1:7" ht="13.5" customHeight="1" x14ac:dyDescent="0.35">
      <c r="A89" s="27" t="s">
        <v>104</v>
      </c>
      <c r="B89" s="1"/>
      <c r="C89" s="4" t="s">
        <v>105</v>
      </c>
      <c r="D89" s="5"/>
      <c r="E89" s="5"/>
      <c r="F89" s="5"/>
      <c r="G89" s="2"/>
    </row>
    <row r="90" spans="1:7" ht="13.5" customHeight="1" x14ac:dyDescent="0.35">
      <c r="A90" s="27"/>
      <c r="B90" s="1"/>
      <c r="C90" s="45" t="s">
        <v>106</v>
      </c>
      <c r="D90" s="46">
        <v>600000</v>
      </c>
      <c r="E90" s="46">
        <v>600000</v>
      </c>
      <c r="F90" s="46">
        <f>E90-D90</f>
        <v>0</v>
      </c>
      <c r="G90" s="2"/>
    </row>
    <row r="91" spans="1:7" ht="13.5" customHeight="1" x14ac:dyDescent="0.35">
      <c r="A91" s="27"/>
      <c r="B91" s="1"/>
      <c r="C91" s="45" t="s">
        <v>107</v>
      </c>
      <c r="D91" s="46">
        <v>350000</v>
      </c>
      <c r="E91" s="46">
        <v>350000</v>
      </c>
      <c r="F91" s="46">
        <f t="shared" ref="F91:F93" si="6">E91-D91</f>
        <v>0</v>
      </c>
      <c r="G91" s="2"/>
    </row>
    <row r="92" spans="1:7" ht="13.5" customHeight="1" x14ac:dyDescent="0.35">
      <c r="A92" s="27"/>
      <c r="B92" s="1"/>
      <c r="C92" s="45" t="s">
        <v>108</v>
      </c>
      <c r="D92" s="46">
        <v>2000000</v>
      </c>
      <c r="E92" s="46">
        <v>0</v>
      </c>
      <c r="F92" s="46">
        <f t="shared" si="6"/>
        <v>-2000000</v>
      </c>
      <c r="G92" s="2"/>
    </row>
    <row r="93" spans="1:7" ht="13.5" customHeight="1" x14ac:dyDescent="0.35">
      <c r="A93" s="27"/>
      <c r="B93" s="1"/>
      <c r="C93" s="45" t="s">
        <v>109</v>
      </c>
      <c r="D93" s="46">
        <v>1000000</v>
      </c>
      <c r="E93" s="46">
        <v>0</v>
      </c>
      <c r="F93" s="46">
        <f t="shared" si="6"/>
        <v>-1000000</v>
      </c>
      <c r="G93" s="2"/>
    </row>
    <row r="94" spans="1:7" ht="25.5" customHeight="1" x14ac:dyDescent="0.35">
      <c r="A94" s="27" t="s">
        <v>110</v>
      </c>
      <c r="B94" s="1"/>
      <c r="C94" s="4" t="s">
        <v>111</v>
      </c>
      <c r="D94" s="5"/>
      <c r="E94" s="5"/>
      <c r="F94" s="5"/>
      <c r="G94" s="2"/>
    </row>
    <row r="95" spans="1:7" ht="16" customHeight="1" x14ac:dyDescent="0.35">
      <c r="A95" s="39"/>
      <c r="B95" s="36"/>
      <c r="C95" s="6" t="s">
        <v>112</v>
      </c>
      <c r="D95" s="32">
        <v>3500000</v>
      </c>
      <c r="E95" s="32">
        <v>3500000</v>
      </c>
      <c r="F95" s="32">
        <f>E95-D95</f>
        <v>0</v>
      </c>
      <c r="G95" s="15"/>
    </row>
    <row r="96" spans="1:7" ht="16" customHeight="1" x14ac:dyDescent="0.35">
      <c r="A96" s="27" t="s">
        <v>113</v>
      </c>
      <c r="B96" s="41"/>
      <c r="C96" s="4" t="s">
        <v>114</v>
      </c>
      <c r="D96" s="5"/>
      <c r="E96" s="5"/>
      <c r="F96" s="5"/>
      <c r="G96" s="2"/>
    </row>
    <row r="97" spans="1:7" ht="29.25" customHeight="1" x14ac:dyDescent="0.35">
      <c r="A97" s="43">
        <v>37352</v>
      </c>
      <c r="B97" s="40"/>
      <c r="C97" s="6" t="s">
        <v>115</v>
      </c>
      <c r="D97" s="32">
        <v>500000</v>
      </c>
      <c r="E97" s="32">
        <v>500000</v>
      </c>
      <c r="F97" s="32">
        <f>E97-D97</f>
        <v>0</v>
      </c>
      <c r="G97" s="15"/>
    </row>
    <row r="98" spans="1:7" ht="15.5" customHeight="1" x14ac:dyDescent="0.35">
      <c r="A98" s="27" t="s">
        <v>116</v>
      </c>
      <c r="B98" s="40"/>
      <c r="C98" s="4" t="s">
        <v>117</v>
      </c>
      <c r="D98" s="5"/>
      <c r="E98" s="5"/>
      <c r="F98" s="5"/>
      <c r="G98" s="2"/>
    </row>
    <row r="99" spans="1:7" ht="15.5" customHeight="1" x14ac:dyDescent="0.35">
      <c r="A99" s="43">
        <v>36988</v>
      </c>
      <c r="B99" s="40"/>
      <c r="C99" s="6" t="s">
        <v>118</v>
      </c>
      <c r="D99" s="32">
        <v>8242600</v>
      </c>
      <c r="E99" s="32">
        <v>8242600</v>
      </c>
      <c r="F99" s="32">
        <f>E99-D99</f>
        <v>0</v>
      </c>
      <c r="G99" s="15"/>
    </row>
    <row r="100" spans="1:7" ht="25" customHeight="1" x14ac:dyDescent="0.35">
      <c r="A100" s="7" t="s">
        <v>157</v>
      </c>
      <c r="B100" s="1"/>
      <c r="C100" s="41" t="s">
        <v>119</v>
      </c>
      <c r="D100" s="37">
        <f>SUM(D102,D104)</f>
        <v>69400000</v>
      </c>
      <c r="E100" s="37">
        <f>SUM(E102:E104)</f>
        <v>68400000</v>
      </c>
      <c r="F100" s="49">
        <f>E100-D100</f>
        <v>-1000000</v>
      </c>
      <c r="G100" s="3"/>
    </row>
    <row r="101" spans="1:7" ht="16.5" customHeight="1" x14ac:dyDescent="0.35">
      <c r="A101" s="27" t="s">
        <v>120</v>
      </c>
      <c r="B101" s="41"/>
      <c r="C101" s="4" t="s">
        <v>121</v>
      </c>
      <c r="D101" s="5"/>
      <c r="E101" s="5"/>
      <c r="F101" s="5"/>
      <c r="G101" s="2"/>
    </row>
    <row r="102" spans="1:7" ht="16.5" customHeight="1" x14ac:dyDescent="0.35">
      <c r="A102" s="43">
        <v>37012</v>
      </c>
      <c r="B102" s="40"/>
      <c r="C102" s="6" t="s">
        <v>122</v>
      </c>
      <c r="D102" s="32">
        <v>1000000</v>
      </c>
      <c r="E102" s="32">
        <v>0</v>
      </c>
      <c r="F102" s="32">
        <f>E102-D102</f>
        <v>-1000000</v>
      </c>
      <c r="G102" s="15"/>
    </row>
    <row r="103" spans="1:7" ht="16.5" customHeight="1" x14ac:dyDescent="0.35">
      <c r="A103" s="27" t="s">
        <v>123</v>
      </c>
      <c r="B103" s="41"/>
      <c r="C103" s="4" t="s">
        <v>124</v>
      </c>
      <c r="D103" s="5"/>
      <c r="E103" s="5"/>
      <c r="F103" s="5"/>
      <c r="G103" s="2"/>
    </row>
    <row r="104" spans="1:7" ht="16.5" customHeight="1" x14ac:dyDescent="0.35">
      <c r="A104" s="43">
        <v>37014</v>
      </c>
      <c r="B104" s="40"/>
      <c r="C104" s="6" t="s">
        <v>125</v>
      </c>
      <c r="D104" s="32">
        <v>68400000</v>
      </c>
      <c r="E104" s="32">
        <v>68400000</v>
      </c>
      <c r="F104" s="32">
        <f>E104-D104</f>
        <v>0</v>
      </c>
      <c r="G104" s="15"/>
    </row>
    <row r="105" spans="1:7" ht="14.5" customHeight="1" x14ac:dyDescent="0.35">
      <c r="A105" s="7"/>
      <c r="B105" s="1"/>
      <c r="C105" s="24" t="s">
        <v>126</v>
      </c>
      <c r="D105" s="5">
        <f>SUM(D18,D32,D75,D86,D100)</f>
        <v>1421162862</v>
      </c>
      <c r="E105" s="5">
        <f>E100+E86+E75+E32+E18</f>
        <v>1310964369</v>
      </c>
      <c r="F105" s="5">
        <f>D105-E105</f>
        <v>110198493</v>
      </c>
      <c r="G105" s="2"/>
    </row>
    <row r="106" spans="1:7" ht="13" customHeight="1" x14ac:dyDescent="0.35">
      <c r="A106" s="7"/>
      <c r="B106" s="1"/>
      <c r="C106" s="24" t="s">
        <v>127</v>
      </c>
      <c r="D106" s="5">
        <f>D16-D105</f>
        <v>-161756862</v>
      </c>
      <c r="E106" s="5">
        <f>E16-E105</f>
        <v>-120295528</v>
      </c>
      <c r="F106" s="5">
        <f>D106-E106</f>
        <v>-41461334</v>
      </c>
      <c r="G106" s="2"/>
    </row>
    <row r="107" spans="1:7" ht="13" customHeight="1" x14ac:dyDescent="0.35">
      <c r="A107" s="35">
        <v>6</v>
      </c>
      <c r="B107" s="28"/>
      <c r="C107" s="4" t="s">
        <v>128</v>
      </c>
      <c r="D107" s="5"/>
      <c r="E107" s="5"/>
      <c r="F107" s="5"/>
      <c r="G107" s="15"/>
    </row>
    <row r="108" spans="1:7" ht="14" customHeight="1" x14ac:dyDescent="0.35">
      <c r="A108" s="50" t="s">
        <v>129</v>
      </c>
      <c r="B108" s="28"/>
      <c r="C108" s="4" t="s">
        <v>130</v>
      </c>
      <c r="D108" s="5"/>
      <c r="E108" s="5"/>
      <c r="F108" s="5"/>
      <c r="G108" s="2"/>
    </row>
    <row r="109" spans="1:7" ht="15" customHeight="1" x14ac:dyDescent="0.35">
      <c r="A109" s="35" t="s">
        <v>131</v>
      </c>
      <c r="B109" s="28"/>
      <c r="C109" s="6" t="s">
        <v>132</v>
      </c>
      <c r="D109" s="51">
        <f>SUM(D110:D114)</f>
        <v>166756862</v>
      </c>
      <c r="E109" s="51">
        <f>D109</f>
        <v>166756862</v>
      </c>
      <c r="F109" s="51"/>
      <c r="G109" s="2"/>
    </row>
    <row r="110" spans="1:7" ht="15" customHeight="1" x14ac:dyDescent="0.35">
      <c r="A110" s="35" t="s">
        <v>133</v>
      </c>
      <c r="B110" s="28"/>
      <c r="C110" s="6" t="s">
        <v>134</v>
      </c>
      <c r="D110" s="25">
        <v>164906086</v>
      </c>
      <c r="E110" s="25">
        <v>164906086</v>
      </c>
      <c r="F110" s="25"/>
      <c r="G110" s="2"/>
    </row>
    <row r="111" spans="1:7" ht="15" customHeight="1" x14ac:dyDescent="0.35">
      <c r="A111" s="35" t="s">
        <v>135</v>
      </c>
      <c r="B111" s="28"/>
      <c r="C111" s="6" t="s">
        <v>136</v>
      </c>
      <c r="D111" s="25">
        <v>360500</v>
      </c>
      <c r="E111" s="25">
        <v>360500</v>
      </c>
      <c r="F111" s="25"/>
      <c r="G111" s="2"/>
    </row>
    <row r="112" spans="1:7" ht="15" customHeight="1" x14ac:dyDescent="0.35">
      <c r="A112" s="35" t="s">
        <v>137</v>
      </c>
      <c r="B112" s="28"/>
      <c r="C112" s="6" t="s">
        <v>138</v>
      </c>
      <c r="D112" s="25">
        <v>104599</v>
      </c>
      <c r="E112" s="25">
        <v>104599</v>
      </c>
      <c r="F112" s="25"/>
      <c r="G112" s="2"/>
    </row>
    <row r="113" spans="1:7" ht="15" customHeight="1" x14ac:dyDescent="0.35">
      <c r="A113" s="35" t="s">
        <v>139</v>
      </c>
      <c r="B113" s="28"/>
      <c r="C113" s="6" t="s">
        <v>140</v>
      </c>
      <c r="D113" s="25">
        <v>820000</v>
      </c>
      <c r="E113" s="25">
        <v>820000</v>
      </c>
      <c r="F113" s="25"/>
      <c r="G113" s="2"/>
    </row>
    <row r="114" spans="1:7" ht="15" customHeight="1" x14ac:dyDescent="0.35">
      <c r="A114" s="35" t="s">
        <v>141</v>
      </c>
      <c r="B114" s="28"/>
      <c r="C114" s="6" t="s">
        <v>142</v>
      </c>
      <c r="D114" s="25">
        <v>565677</v>
      </c>
      <c r="E114" s="25">
        <v>565677</v>
      </c>
      <c r="F114" s="25"/>
      <c r="G114" s="2"/>
    </row>
    <row r="115" spans="1:7" ht="15" customHeight="1" x14ac:dyDescent="0.35">
      <c r="A115" s="7">
        <v>6.2</v>
      </c>
      <c r="B115" s="28"/>
      <c r="C115" s="4" t="s">
        <v>143</v>
      </c>
      <c r="D115" s="51">
        <f>D116</f>
        <v>5000000</v>
      </c>
      <c r="E115" s="51">
        <f>D115</f>
        <v>5000000</v>
      </c>
      <c r="F115" s="51"/>
      <c r="G115" s="2"/>
    </row>
    <row r="116" spans="1:7" ht="15" customHeight="1" x14ac:dyDescent="0.35">
      <c r="A116" s="35">
        <v>6.2</v>
      </c>
      <c r="B116" s="30"/>
      <c r="C116" s="6" t="s">
        <v>144</v>
      </c>
      <c r="D116" s="25">
        <v>5000000</v>
      </c>
      <c r="E116" s="25">
        <v>5000000</v>
      </c>
      <c r="F116" s="25"/>
      <c r="G116" s="15"/>
    </row>
    <row r="117" spans="1:7" ht="15" customHeight="1" x14ac:dyDescent="0.35">
      <c r="A117" s="7"/>
      <c r="B117" s="1"/>
      <c r="C117" s="24" t="s">
        <v>145</v>
      </c>
      <c r="D117" s="25">
        <f>D109-D115</f>
        <v>161756862</v>
      </c>
      <c r="E117" s="25">
        <f>D117</f>
        <v>161756862</v>
      </c>
      <c r="F117" s="25"/>
      <c r="G117" s="2"/>
    </row>
    <row r="118" spans="1:7" ht="30" customHeight="1" x14ac:dyDescent="0.35">
      <c r="A118" s="52"/>
      <c r="B118" s="52"/>
      <c r="C118" s="24" t="s">
        <v>146</v>
      </c>
      <c r="D118" s="53">
        <f>D106+D117</f>
        <v>0</v>
      </c>
      <c r="E118" s="53"/>
      <c r="F118" s="53">
        <f>F106</f>
        <v>-41461334</v>
      </c>
      <c r="G118" s="2"/>
    </row>
    <row r="119" spans="1:7" x14ac:dyDescent="0.35">
      <c r="A119" s="54"/>
      <c r="B119" s="55"/>
      <c r="C119" s="56"/>
      <c r="D119" s="57" t="s">
        <v>152</v>
      </c>
      <c r="E119" s="57"/>
      <c r="F119" s="57"/>
      <c r="G119" s="58"/>
    </row>
    <row r="120" spans="1:7" x14ac:dyDescent="0.35">
      <c r="A120" s="54"/>
      <c r="B120" s="59"/>
      <c r="C120" s="60"/>
      <c r="D120" s="61" t="s">
        <v>147</v>
      </c>
      <c r="E120" s="61"/>
      <c r="F120" s="61"/>
      <c r="G120" s="62"/>
    </row>
    <row r="123" spans="1:7" x14ac:dyDescent="0.35">
      <c r="D123" s="64" t="s">
        <v>151</v>
      </c>
      <c r="E123" s="64"/>
      <c r="F123" s="64"/>
    </row>
  </sheetData>
  <mergeCells count="9">
    <mergeCell ref="D123:F123"/>
    <mergeCell ref="A118:B118"/>
    <mergeCell ref="D119:F119"/>
    <mergeCell ref="D120:F120"/>
    <mergeCell ref="A1:G1"/>
    <mergeCell ref="A2:B3"/>
    <mergeCell ref="C2:C3"/>
    <mergeCell ref="D2:E2"/>
    <mergeCell ref="F2:F3"/>
  </mergeCells>
  <printOptions horizontalCentered="1"/>
  <pageMargins left="0.11811023622047245" right="0.11811023622047245" top="0.55118110236220474" bottom="1.5354330708661419" header="0.31496062992125984" footer="0.31496062992125984"/>
  <pageSetup paperSize="3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Pemdes Telgawah</dc:creator>
  <cp:lastModifiedBy>IIISI</cp:lastModifiedBy>
  <cp:lastPrinted>2024-05-07T10:58:26Z</cp:lastPrinted>
  <dcterms:created xsi:type="dcterms:W3CDTF">2024-04-22T03:35:33Z</dcterms:created>
  <dcterms:modified xsi:type="dcterms:W3CDTF">2024-05-07T11:09:07Z</dcterms:modified>
</cp:coreProperties>
</file>